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10" activeTab="0"/>
  </bookViews>
  <sheets>
    <sheet name="required frequency" sheetId="1" r:id="rId1"/>
    <sheet name="Year1" sheetId="2" r:id="rId2"/>
    <sheet name="Year2" sheetId="3" r:id="rId3"/>
    <sheet name="Year3" sheetId="4" r:id="rId4"/>
    <sheet name="Year4" sheetId="5" r:id="rId5"/>
    <sheet name="Year5" sheetId="6" r:id="rId6"/>
    <sheet name="Year6" sheetId="7" r:id="rId7"/>
    <sheet name="Year7" sheetId="8" r:id="rId8"/>
    <sheet name="Year8" sheetId="9" r:id="rId9"/>
    <sheet name="Year9" sheetId="10" r:id="rId10"/>
    <sheet name="Year10" sheetId="11" r:id="rId11"/>
    <sheet name="Year11" sheetId="12" r:id="rId12"/>
    <sheet name="Year12" sheetId="13" r:id="rId13"/>
    <sheet name="Year13" sheetId="14" r:id="rId14"/>
    <sheet name="Year14" sheetId="15" r:id="rId15"/>
    <sheet name="Year15" sheetId="16" r:id="rId16"/>
    <sheet name="Year16" sheetId="17" r:id="rId17"/>
    <sheet name="Year17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<sst xmlns="http://schemas.openxmlformats.org/spreadsheetml/2006/main" count="500" uniqueCount="94">
  <si>
    <t>Year</t>
  </si>
  <si>
    <t>Month</t>
  </si>
  <si>
    <t>Jan</t>
  </si>
  <si>
    <t>Feb</t>
  </si>
  <si>
    <t>Mar</t>
  </si>
  <si>
    <t>Apr</t>
  </si>
  <si>
    <t>May</t>
  </si>
  <si>
    <t>July</t>
  </si>
  <si>
    <t>Aug</t>
  </si>
  <si>
    <t>Sept</t>
  </si>
  <si>
    <t>Oct</t>
  </si>
  <si>
    <t>Nov</t>
  </si>
  <si>
    <t>Dec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</si>
  <si>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</si>
  <si>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</si>
  <si>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</si>
  <si>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</si>
  <si>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CALCULATE PERCENTAGE USING A TWELVE (12) MONTH 'ROLLING' ANNUAL VALUE</t>
  </si>
  <si>
    <t>This requirement comes into effect once you have 12 months data and should be assessed every month based on the previous 12 months data (so that it is a 'rolling' assessment).</t>
  </si>
  <si>
    <r>
      <t xml:space="preserve">The </t>
    </r>
    <r>
      <rPr>
        <i/>
        <sz val="10"/>
        <rFont val="Arial"/>
        <family val="2"/>
      </rPr>
      <t xml:space="preserve">Public Health Regulation 2005 </t>
    </r>
    <r>
      <rPr>
        <sz val="10"/>
        <rFont val="Arial"/>
        <family val="2"/>
      </rPr>
      <t xml:space="preserve">(the regulation) requires that 98 per cent of samples taken in a 12 month period should contain no </t>
    </r>
    <r>
      <rPr>
        <i/>
        <sz val="10"/>
        <rFont val="Arial"/>
        <family val="2"/>
      </rPr>
      <t>E. Coli</t>
    </r>
    <r>
      <rPr>
        <sz val="10"/>
        <rFont val="Arial"/>
        <family val="2"/>
      </rPr>
      <t>. This requirement is refered to as the 'annual value' in Schedule 3A of the regulation.</t>
    </r>
  </si>
  <si>
    <t>The shaded out area is not applicable if data is not available for the previous 12 months.</t>
  </si>
  <si>
    <t>Drinking water scheme:</t>
  </si>
  <si>
    <r>
      <t xml:space="preserve">No. of samples collected in which 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is detected (i.e. a failure)</t>
    </r>
  </si>
  <si>
    <t>Compliance with 98% annual value</t>
  </si>
  <si>
    <t>to</t>
  </si>
  <si>
    <t>Jun</t>
  </si>
  <si>
    <t xml:space="preserve">Instructions: </t>
  </si>
  <si>
    <t>Step 1. Insert Drinking Water Scheme Name in Yellow box in 'Year  1' worksheet</t>
  </si>
  <si>
    <t>Step 2. Insert Starting Finantial Year (e.g. 2009)</t>
  </si>
  <si>
    <t>Water Scheme Name</t>
  </si>
  <si>
    <t>Samples of the drinking water must be taken at the frequency stated in sschedule 3A of the Public Health Regulation</t>
  </si>
  <si>
    <t>Note: Appendix B is an example only. It is the responsibility of the provider to ensure all legislative requirements are met.</t>
  </si>
  <si>
    <t>Minimum monitoring frequency as per the Public Health Regulation</t>
  </si>
  <si>
    <t>Minimum number of routine samples required per year</t>
  </si>
  <si>
    <t>1 000 or less</t>
  </si>
  <si>
    <t>1 sample per month</t>
  </si>
  <si>
    <t>1 000 to 5 000</t>
  </si>
  <si>
    <t>1 sample per week</t>
  </si>
  <si>
    <t>5 001 to 10 000</t>
  </si>
  <si>
    <t>1 sample per week plus additional 1 sample per month</t>
  </si>
  <si>
    <t>1 sample per week plus additional 2 samples per month</t>
  </si>
  <si>
    <t>15 001 to 20 000</t>
  </si>
  <si>
    <t>1 sample per week plus additional 3 samples per month</t>
  </si>
  <si>
    <t>20 001 to 25 000</t>
  </si>
  <si>
    <t>1 sample per week plus additional 4 samples per month</t>
  </si>
  <si>
    <t>25 001 to 30 000</t>
  </si>
  <si>
    <t>1 sample per week plus additional 5 samples per month</t>
  </si>
  <si>
    <t>30 001 to 35 000</t>
  </si>
  <si>
    <t>1 sample per week plus additional 6 samples per month</t>
  </si>
  <si>
    <t>35 001 to 40 000</t>
  </si>
  <si>
    <t>1 sample per week plus additional 7 samples per month</t>
  </si>
  <si>
    <t>40 001 to 45 000</t>
  </si>
  <si>
    <t>1 sample per week plus additional 8 samples per month</t>
  </si>
  <si>
    <t>45 001 to 50 000</t>
  </si>
  <si>
    <t>1 sample per week plus additional 9 samples per month</t>
  </si>
  <si>
    <t>50 001 to 55 000</t>
  </si>
  <si>
    <t>1 sample per week plus additional 10 samples per month</t>
  </si>
  <si>
    <t>55 001 to 60 000</t>
  </si>
  <si>
    <t>1 sample per week plus additional 11 samples per month</t>
  </si>
  <si>
    <r>
      <t>Reticulation drinking water system population</t>
    </r>
    <r>
      <rPr>
        <sz val="6"/>
        <rFont val="Times New Roman"/>
        <family val="1"/>
      </rPr>
      <t>1</t>
    </r>
  </si>
  <si>
    <r>
      <t>Suggested minimum number of samples per week to evenly distribute the minimum number of samples over the year</t>
    </r>
    <r>
      <rPr>
        <sz val="6"/>
        <rFont val="Times New Roman"/>
        <family val="1"/>
      </rPr>
      <t>2</t>
    </r>
  </si>
  <si>
    <r>
      <t>Maximum number of failures allowed in a 12-month period to meet the 98% annual value (based on minimum number of routine samples)</t>
    </r>
    <r>
      <rPr>
        <sz val="6"/>
        <rFont val="Times New Roman"/>
        <family val="1"/>
      </rPr>
      <t>3</t>
    </r>
  </si>
  <si>
    <t>10 001  to 15 000</t>
  </si>
  <si>
    <t>60 001 to 65 000</t>
  </si>
  <si>
    <t>1 sample per week plus additional 12 samples per month</t>
  </si>
  <si>
    <t>65 001 to 70 000</t>
  </si>
  <si>
    <t>1 sample per week plus additional 13 samples per month</t>
  </si>
  <si>
    <t>70 001 to 75 000</t>
  </si>
  <si>
    <t>1 sample per week plus additional 14 samples per month</t>
  </si>
  <si>
    <t>75 001 to 80 000</t>
  </si>
  <si>
    <t>1 sample per week plus additional 15 samples per month</t>
  </si>
  <si>
    <t>80 001 to 85 000</t>
  </si>
  <si>
    <t>1 sample per week plus additional 16 samples per month</t>
  </si>
  <si>
    <t>85 001 to 90 000</t>
  </si>
  <si>
    <t>1 sample per week plus additional 17 samples per month</t>
  </si>
  <si>
    <t>90 001 to 95 000</t>
  </si>
  <si>
    <t>1 sample per week plus additional 18 samples per month</t>
  </si>
  <si>
    <t>95 001 to 100 000</t>
  </si>
  <si>
    <t>1 sample per week plus additional 19 samples per month</t>
  </si>
  <si>
    <t>100 001 to 110 000</t>
  </si>
  <si>
    <t>6 samples per week plus additional 1 sample per month</t>
  </si>
  <si>
    <t>110 001 to 120 000</t>
  </si>
  <si>
    <t>6 samples per week plus additional 2 samples per month</t>
  </si>
  <si>
    <t>120 001 to 130 000</t>
  </si>
  <si>
    <t>6 samples per week plus additional 3 samples per month</t>
  </si>
  <si>
    <t>130 001 to 140 000</t>
  </si>
  <si>
    <t>6 samples per week plus additional 4 samples per month</t>
  </si>
  <si>
    <t>Above 140 001</t>
  </si>
  <si>
    <t>6 samples per week plus additional 1 sample per month for each additional 10 000 population increment above 100 000</t>
  </si>
  <si>
    <r>
      <t>1.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Requirements apply to individual reticulation systems.</t>
    </r>
  </si>
  <si>
    <r>
      <t>2.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Some additional samples will be required to meet the total yearly number for most population groups.</t>
    </r>
  </si>
  <si>
    <r>
      <t>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A failure in the detection of </t>
    </r>
    <r>
      <rPr>
        <i/>
        <sz val="10"/>
        <rFont val="Times New Roman"/>
        <family val="1"/>
      </rPr>
      <t xml:space="preserve">E. coli </t>
    </r>
    <r>
      <rPr>
        <sz val="10"/>
        <rFont val="Times New Roman"/>
        <family val="1"/>
      </rPr>
      <t xml:space="preserve">in a sample. Annual compliance is based on routine samples only, not follow up samples when </t>
    </r>
    <r>
      <rPr>
        <i/>
        <sz val="10"/>
        <rFont val="Times New Roman"/>
        <family val="1"/>
      </rPr>
      <t xml:space="preserve">E. coli </t>
    </r>
    <r>
      <rPr>
        <sz val="10"/>
        <rFont val="Times New Roman"/>
        <family val="1"/>
      </rPr>
      <t>is detected.</t>
    </r>
  </si>
  <si>
    <t>Appendix B (Extract from Water Quality and Reporting Guideline for a Drinking Water Service)</t>
  </si>
  <si>
    <r>
      <t xml:space="preserve">This table explains the minimum requirements for routine testing for </t>
    </r>
    <r>
      <rPr>
        <i/>
        <sz val="10"/>
        <rFont val="Times New Roman"/>
        <family val="1"/>
      </rPr>
      <t xml:space="preserve">E. coli </t>
    </r>
    <r>
      <rPr>
        <sz val="10"/>
        <rFont val="Times New Roman"/>
        <family val="1"/>
      </rPr>
      <t>in a reticulation system of a drinking water service (based on requirements of schedule 3A of the Public Health Regulation).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</si>
</sst>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7"/>
      <name val="Arial"/>
      <family val="2"/>
    </font>
    <font>
      <sz val="5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0BB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2" fillId="32" borderId="14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wrapText="1"/>
      <protection/>
    </xf>
    <xf numFmtId="0" fontId="2" fillId="32" borderId="16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right"/>
      <protection locked="0"/>
    </xf>
    <xf numFmtId="0" fontId="0" fillId="33" borderId="19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 applyProtection="1">
      <alignment horizontal="right"/>
      <protection locked="0"/>
    </xf>
    <xf numFmtId="0" fontId="0" fillId="33" borderId="21" xfId="0" applyFont="1" applyFill="1" applyBorder="1" applyAlignment="1" applyProtection="1">
      <alignment horizontal="right"/>
      <protection locked="0"/>
    </xf>
    <xf numFmtId="0" fontId="0" fillId="33" borderId="22" xfId="0" applyFont="1" applyFill="1" applyBorder="1" applyAlignment="1" applyProtection="1">
      <alignment horizontal="right"/>
      <protection locked="0"/>
    </xf>
    <xf numFmtId="0" fontId="0" fillId="33" borderId="23" xfId="0" applyFont="1" applyFill="1" applyBorder="1" applyAlignment="1" applyProtection="1">
      <alignment horizontal="right"/>
      <protection locked="0"/>
    </xf>
    <xf numFmtId="164" fontId="0" fillId="33" borderId="23" xfId="0" applyNumberFormat="1" applyFont="1" applyFill="1" applyBorder="1" applyAlignment="1" applyProtection="1">
      <alignment horizontal="right"/>
      <protection/>
    </xf>
    <xf numFmtId="164" fontId="0" fillId="33" borderId="21" xfId="0" applyNumberFormat="1" applyFont="1" applyFill="1" applyBorder="1" applyAlignment="1" applyProtection="1">
      <alignment horizontal="right"/>
      <protection/>
    </xf>
    <xf numFmtId="164" fontId="0" fillId="33" borderId="22" xfId="0" applyNumberFormat="1" applyFont="1" applyFill="1" applyBorder="1" applyAlignment="1" applyProtection="1">
      <alignment horizontal="right"/>
      <protection/>
    </xf>
    <xf numFmtId="0" fontId="0" fillId="33" borderId="24" xfId="0" applyFont="1" applyFill="1" applyBorder="1" applyAlignment="1" applyProtection="1">
      <alignment horizontal="right"/>
      <protection/>
    </xf>
    <xf numFmtId="0" fontId="0" fillId="33" borderId="25" xfId="0" applyFont="1" applyFill="1" applyBorder="1" applyAlignment="1" applyProtection="1">
      <alignment horizontal="right"/>
      <protection/>
    </xf>
    <xf numFmtId="0" fontId="0" fillId="33" borderId="26" xfId="0" applyFont="1" applyFill="1" applyBorder="1" applyAlignment="1" applyProtection="1">
      <alignment horizontal="right"/>
      <protection/>
    </xf>
    <xf numFmtId="0" fontId="0" fillId="32" borderId="23" xfId="0" applyFont="1" applyFill="1" applyBorder="1" applyAlignment="1" applyProtection="1">
      <alignment horizontal="right"/>
      <protection/>
    </xf>
    <xf numFmtId="0" fontId="0" fillId="32" borderId="21" xfId="0" applyFont="1" applyFill="1" applyBorder="1" applyAlignment="1" applyProtection="1">
      <alignment horizontal="right"/>
      <protection/>
    </xf>
    <xf numFmtId="0" fontId="0" fillId="33" borderId="22" xfId="0" applyNumberFormat="1" applyFont="1" applyFill="1" applyBorder="1" applyAlignment="1" applyProtection="1">
      <alignment horizontal="right"/>
      <protection/>
    </xf>
    <xf numFmtId="0" fontId="0" fillId="32" borderId="24" xfId="0" applyFont="1" applyFill="1" applyBorder="1" applyAlignment="1" applyProtection="1">
      <alignment horizontal="right"/>
      <protection/>
    </xf>
    <xf numFmtId="0" fontId="0" fillId="32" borderId="25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 horizontal="right"/>
      <protection/>
    </xf>
    <xf numFmtId="0" fontId="0" fillId="33" borderId="22" xfId="0" applyFon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2" borderId="28" xfId="0" applyFont="1" applyFill="1" applyBorder="1" applyAlignment="1" applyProtection="1">
      <alignment horizontal="center" wrapText="1"/>
      <protection/>
    </xf>
    <xf numFmtId="0" fontId="2" fillId="32" borderId="29" xfId="0" applyFont="1" applyFill="1" applyBorder="1" applyAlignment="1" applyProtection="1">
      <alignment horizontal="center" wrapText="1"/>
      <protection/>
    </xf>
    <xf numFmtId="10" fontId="0" fillId="0" borderId="0" xfId="0" applyNumberFormat="1" applyAlignment="1" applyProtection="1">
      <alignment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3" fillId="35" borderId="15" xfId="0" applyFont="1" applyFill="1" applyBorder="1" applyAlignment="1" applyProtection="1">
      <alignment horizontal="center" wrapText="1"/>
      <protection locked="0"/>
    </xf>
    <xf numFmtId="0" fontId="3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0" fillId="37" borderId="0" xfId="0" applyFill="1" applyAlignment="1" applyProtection="1">
      <alignment/>
      <protection/>
    </xf>
    <xf numFmtId="164" fontId="4" fillId="37" borderId="0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11" fillId="38" borderId="32" xfId="0" applyFont="1" applyFill="1" applyBorder="1" applyAlignment="1">
      <alignment vertical="center" wrapText="1"/>
    </xf>
    <xf numFmtId="0" fontId="14" fillId="38" borderId="33" xfId="0" applyFont="1" applyFill="1" applyBorder="1" applyAlignment="1">
      <alignment vertical="center" wrapText="1"/>
    </xf>
    <xf numFmtId="0" fontId="15" fillId="38" borderId="34" xfId="0" applyFont="1" applyFill="1" applyBorder="1" applyAlignment="1">
      <alignment vertical="center" wrapText="1"/>
    </xf>
    <xf numFmtId="0" fontId="11" fillId="38" borderId="35" xfId="0" applyFont="1" applyFill="1" applyBorder="1" applyAlignment="1">
      <alignment vertical="center" wrapText="1"/>
    </xf>
    <xf numFmtId="0" fontId="14" fillId="38" borderId="36" xfId="0" applyFont="1" applyFill="1" applyBorder="1" applyAlignment="1">
      <alignment vertical="center" wrapText="1"/>
    </xf>
    <xf numFmtId="0" fontId="15" fillId="38" borderId="37" xfId="0" applyFont="1" applyFill="1" applyBorder="1" applyAlignment="1">
      <alignment vertical="center" wrapText="1"/>
    </xf>
    <xf numFmtId="0" fontId="14" fillId="38" borderId="35" xfId="0" applyFont="1" applyFill="1" applyBorder="1" applyAlignment="1">
      <alignment vertical="center" wrapText="1"/>
    </xf>
    <xf numFmtId="0" fontId="15" fillId="38" borderId="36" xfId="0" applyFont="1" applyFill="1" applyBorder="1" applyAlignment="1">
      <alignment vertical="center" wrapText="1"/>
    </xf>
    <xf numFmtId="0" fontId="0" fillId="38" borderId="37" xfId="0" applyFill="1" applyBorder="1" applyAlignment="1">
      <alignment vertical="top" wrapText="1"/>
    </xf>
    <xf numFmtId="0" fontId="16" fillId="38" borderId="35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0" xfId="0" applyFont="1" applyAlignment="1">
      <alignment horizontal="left" vertical="center" indent="2"/>
    </xf>
    <xf numFmtId="0" fontId="0" fillId="0" borderId="0" xfId="0" applyAlignment="1" applyProtection="1">
      <alignment wrapText="1"/>
      <protection/>
    </xf>
    <xf numFmtId="0" fontId="54" fillId="35" borderId="38" xfId="0" applyFont="1" applyFill="1" applyBorder="1" applyAlignment="1" applyProtection="1">
      <alignment horizontal="left"/>
      <protection locked="0"/>
    </xf>
    <xf numFmtId="0" fontId="53" fillId="34" borderId="15" xfId="0" applyFont="1" applyFill="1" applyBorder="1" applyAlignment="1" applyProtection="1">
      <alignment horizontal="center" wrapText="1"/>
      <protection/>
    </xf>
    <xf numFmtId="0" fontId="8" fillId="0" borderId="32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0" fillId="0" borderId="38" xfId="0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133350</xdr:rowOff>
    </xdr:from>
    <xdr:to>
      <xdr:col>16</xdr:col>
      <xdr:colOff>57150</xdr:colOff>
      <xdr:row>5</xdr:row>
      <xdr:rowOff>361950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476625" y="371475"/>
          <a:ext cx="6819900" cy="11430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</xdr:row>
      <xdr:rowOff>295275</xdr:rowOff>
    </xdr:from>
    <xdr:to>
      <xdr:col>16</xdr:col>
      <xdr:colOff>104775</xdr:colOff>
      <xdr:row>6</xdr:row>
      <xdr:rowOff>400050</xdr:rowOff>
    </xdr:to>
    <xdr:sp>
      <xdr:nvSpPr>
        <xdr:cNvPr id="2" name="Straight Arrow Connector 8"/>
        <xdr:cNvSpPr>
          <a:spLocks/>
        </xdr:cNvSpPr>
      </xdr:nvSpPr>
      <xdr:spPr>
        <a:xfrm flipH="1" flipV="1">
          <a:off x="4486275" y="962025"/>
          <a:ext cx="5857875" cy="10477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6.7109375" style="0" customWidth="1"/>
    <col min="2" max="2" width="20.00390625" style="0" bestFit="1" customWidth="1"/>
    <col min="3" max="3" width="27.140625" style="0" bestFit="1" customWidth="1"/>
    <col min="4" max="4" width="24.8515625" style="0" bestFit="1" customWidth="1"/>
    <col min="5" max="5" width="32.8515625" style="0" customWidth="1"/>
  </cols>
  <sheetData>
    <row r="1" ht="21.75">
      <c r="A1" s="56" t="s">
        <v>92</v>
      </c>
    </row>
    <row r="2" ht="12.75">
      <c r="A2" s="57"/>
    </row>
    <row r="3" ht="12.75">
      <c r="A3" s="58" t="s">
        <v>93</v>
      </c>
    </row>
    <row r="4" ht="12.75">
      <c r="A4" s="57"/>
    </row>
    <row r="5" ht="12.75">
      <c r="A5" s="58" t="s">
        <v>31</v>
      </c>
    </row>
    <row r="6" ht="13.5" thickBot="1">
      <c r="A6" s="59"/>
    </row>
    <row r="7" spans="1:5" ht="16.5">
      <c r="A7" s="60"/>
      <c r="B7" s="63"/>
      <c r="C7" s="66"/>
      <c r="D7" s="69"/>
      <c r="E7" s="69"/>
    </row>
    <row r="8" spans="1:5" ht="48">
      <c r="A8" s="61"/>
      <c r="B8" s="64"/>
      <c r="C8" s="67" t="s">
        <v>33</v>
      </c>
      <c r="D8" s="67" t="s">
        <v>60</v>
      </c>
      <c r="E8" s="67" t="s">
        <v>61</v>
      </c>
    </row>
    <row r="9" spans="1:5" ht="36.75" thickBot="1">
      <c r="A9" s="62" t="s">
        <v>59</v>
      </c>
      <c r="B9" s="65" t="s">
        <v>32</v>
      </c>
      <c r="C9" s="68"/>
      <c r="D9" s="68"/>
      <c r="E9" s="68"/>
    </row>
    <row r="10" spans="1:5" ht="12.75">
      <c r="A10" s="70"/>
      <c r="B10" s="72"/>
      <c r="C10" s="72"/>
      <c r="D10" s="72"/>
      <c r="E10" s="72"/>
    </row>
    <row r="11" spans="1:5" ht="13.5" thickBot="1">
      <c r="A11" s="71" t="s">
        <v>34</v>
      </c>
      <c r="B11" s="73" t="s">
        <v>35</v>
      </c>
      <c r="C11" s="73">
        <v>12</v>
      </c>
      <c r="D11" s="73" t="s">
        <v>35</v>
      </c>
      <c r="E11" s="73">
        <v>0</v>
      </c>
    </row>
    <row r="12" spans="1:5" ht="12.75">
      <c r="A12" s="70"/>
      <c r="B12" s="72"/>
      <c r="C12" s="72"/>
      <c r="D12" s="72"/>
      <c r="E12" s="72"/>
    </row>
    <row r="13" spans="1:5" ht="13.5" thickBot="1">
      <c r="A13" s="71" t="s">
        <v>36</v>
      </c>
      <c r="B13" s="73" t="s">
        <v>37</v>
      </c>
      <c r="C13" s="73">
        <v>52</v>
      </c>
      <c r="D13" s="73">
        <v>1</v>
      </c>
      <c r="E13" s="73">
        <v>1</v>
      </c>
    </row>
    <row r="14" spans="1:5" ht="12.75">
      <c r="A14" s="70"/>
      <c r="B14" s="72"/>
      <c r="C14" s="72"/>
      <c r="D14" s="72"/>
      <c r="E14" s="72"/>
    </row>
    <row r="15" spans="1:5" ht="36.75" thickBot="1">
      <c r="A15" s="71" t="s">
        <v>38</v>
      </c>
      <c r="B15" s="73" t="s">
        <v>39</v>
      </c>
      <c r="C15" s="73">
        <v>64</v>
      </c>
      <c r="D15" s="73">
        <v>1</v>
      </c>
      <c r="E15" s="73">
        <v>1</v>
      </c>
    </row>
    <row r="16" spans="1:5" ht="12.75">
      <c r="A16" s="70"/>
      <c r="B16" s="72"/>
      <c r="C16" s="72"/>
      <c r="D16" s="72"/>
      <c r="E16" s="72"/>
    </row>
    <row r="17" spans="1:5" ht="36.75" thickBot="1">
      <c r="A17" s="71" t="s">
        <v>62</v>
      </c>
      <c r="B17" s="73" t="s">
        <v>40</v>
      </c>
      <c r="C17" s="73">
        <v>76</v>
      </c>
      <c r="D17" s="73">
        <v>1</v>
      </c>
      <c r="E17" s="73">
        <v>1</v>
      </c>
    </row>
    <row r="18" spans="1:5" ht="12.75">
      <c r="A18" s="70"/>
      <c r="B18" s="72"/>
      <c r="C18" s="72"/>
      <c r="D18" s="72"/>
      <c r="E18" s="72"/>
    </row>
    <row r="19" spans="1:5" ht="36.75" thickBot="1">
      <c r="A19" s="71" t="s">
        <v>41</v>
      </c>
      <c r="B19" s="73" t="s">
        <v>42</v>
      </c>
      <c r="C19" s="73">
        <v>88</v>
      </c>
      <c r="D19" s="73">
        <v>1</v>
      </c>
      <c r="E19" s="73">
        <v>1</v>
      </c>
    </row>
    <row r="20" spans="1:5" ht="12.75">
      <c r="A20" s="70"/>
      <c r="B20" s="72"/>
      <c r="C20" s="72"/>
      <c r="D20" s="72"/>
      <c r="E20" s="72"/>
    </row>
    <row r="21" spans="1:5" ht="36.75" thickBot="1">
      <c r="A21" s="71" t="s">
        <v>43</v>
      </c>
      <c r="B21" s="73" t="s">
        <v>44</v>
      </c>
      <c r="C21" s="73">
        <v>100</v>
      </c>
      <c r="D21" s="73">
        <v>1</v>
      </c>
      <c r="E21" s="73">
        <v>2</v>
      </c>
    </row>
    <row r="22" spans="1:5" ht="12.75">
      <c r="A22" s="70"/>
      <c r="B22" s="72"/>
      <c r="C22" s="72"/>
      <c r="D22" s="72"/>
      <c r="E22" s="72"/>
    </row>
    <row r="23" spans="1:5" ht="36.75" thickBot="1">
      <c r="A23" s="71" t="s">
        <v>45</v>
      </c>
      <c r="B23" s="73" t="s">
        <v>46</v>
      </c>
      <c r="C23" s="73">
        <v>112</v>
      </c>
      <c r="D23" s="73">
        <v>2</v>
      </c>
      <c r="E23" s="73">
        <v>2</v>
      </c>
    </row>
    <row r="24" spans="1:5" ht="12.75">
      <c r="A24" s="70"/>
      <c r="B24" s="72"/>
      <c r="C24" s="72"/>
      <c r="D24" s="72"/>
      <c r="E24" s="72"/>
    </row>
    <row r="25" spans="1:5" ht="36.75" thickBot="1">
      <c r="A25" s="71" t="s">
        <v>47</v>
      </c>
      <c r="B25" s="73" t="s">
        <v>48</v>
      </c>
      <c r="C25" s="73">
        <v>124</v>
      </c>
      <c r="D25" s="73">
        <v>2</v>
      </c>
      <c r="E25" s="73">
        <v>2</v>
      </c>
    </row>
    <row r="26" spans="1:5" ht="12.75">
      <c r="A26" s="70"/>
      <c r="B26" s="72"/>
      <c r="C26" s="72"/>
      <c r="D26" s="72"/>
      <c r="E26" s="72"/>
    </row>
    <row r="27" spans="1:5" ht="36.75" thickBot="1">
      <c r="A27" s="71" t="s">
        <v>49</v>
      </c>
      <c r="B27" s="73" t="s">
        <v>50</v>
      </c>
      <c r="C27" s="73">
        <v>136</v>
      </c>
      <c r="D27" s="73">
        <v>2</v>
      </c>
      <c r="E27" s="73">
        <v>2</v>
      </c>
    </row>
    <row r="28" spans="1:5" ht="12.75">
      <c r="A28" s="70"/>
      <c r="B28" s="72"/>
      <c r="C28" s="72"/>
      <c r="D28" s="72"/>
      <c r="E28" s="72"/>
    </row>
    <row r="29" spans="1:5" ht="36.75" thickBot="1">
      <c r="A29" s="71" t="s">
        <v>51</v>
      </c>
      <c r="B29" s="73" t="s">
        <v>52</v>
      </c>
      <c r="C29" s="73">
        <v>148</v>
      </c>
      <c r="D29" s="73">
        <v>2</v>
      </c>
      <c r="E29" s="73">
        <v>3</v>
      </c>
    </row>
    <row r="30" spans="1:5" ht="12.75">
      <c r="A30" s="70"/>
      <c r="B30" s="72"/>
      <c r="C30" s="72"/>
      <c r="D30" s="72"/>
      <c r="E30" s="72"/>
    </row>
    <row r="31" spans="1:5" ht="36.75" thickBot="1">
      <c r="A31" s="71" t="s">
        <v>53</v>
      </c>
      <c r="B31" s="73" t="s">
        <v>54</v>
      </c>
      <c r="C31" s="73">
        <v>160</v>
      </c>
      <c r="D31" s="73">
        <v>3</v>
      </c>
      <c r="E31" s="73">
        <v>3</v>
      </c>
    </row>
    <row r="32" spans="1:5" ht="12.75">
      <c r="A32" s="70"/>
      <c r="B32" s="72"/>
      <c r="C32" s="72"/>
      <c r="D32" s="72"/>
      <c r="E32" s="72"/>
    </row>
    <row r="33" spans="1:5" ht="36.75" thickBot="1">
      <c r="A33" s="71" t="s">
        <v>55</v>
      </c>
      <c r="B33" s="73" t="s">
        <v>56</v>
      </c>
      <c r="C33" s="73">
        <v>172</v>
      </c>
      <c r="D33" s="73">
        <v>3</v>
      </c>
      <c r="E33" s="73">
        <v>3</v>
      </c>
    </row>
    <row r="34" spans="1:5" ht="12.75">
      <c r="A34" s="70"/>
      <c r="B34" s="72"/>
      <c r="C34" s="72"/>
      <c r="D34" s="72"/>
      <c r="E34" s="72"/>
    </row>
    <row r="35" spans="1:5" ht="36.75" thickBot="1">
      <c r="A35" s="71" t="s">
        <v>57</v>
      </c>
      <c r="B35" s="73" t="s">
        <v>58</v>
      </c>
      <c r="C35" s="73">
        <v>184</v>
      </c>
      <c r="D35" s="73">
        <v>3</v>
      </c>
      <c r="E35" s="73">
        <v>3</v>
      </c>
    </row>
    <row r="36" spans="1:5" ht="16.5">
      <c r="A36" s="60"/>
      <c r="B36" s="63"/>
      <c r="C36" s="66"/>
      <c r="D36" s="69"/>
      <c r="E36" s="69"/>
    </row>
    <row r="37" spans="1:5" ht="48">
      <c r="A37" s="61"/>
      <c r="B37" s="64"/>
      <c r="C37" s="67" t="s">
        <v>33</v>
      </c>
      <c r="D37" s="67" t="s">
        <v>60</v>
      </c>
      <c r="E37" s="67" t="s">
        <v>61</v>
      </c>
    </row>
    <row r="38" spans="1:5" ht="36.75" thickBot="1">
      <c r="A38" s="62" t="s">
        <v>59</v>
      </c>
      <c r="B38" s="65" t="s">
        <v>32</v>
      </c>
      <c r="C38" s="68"/>
      <c r="D38" s="68"/>
      <c r="E38" s="68"/>
    </row>
    <row r="39" spans="1:5" ht="12.75">
      <c r="A39" s="70"/>
      <c r="B39" s="72"/>
      <c r="C39" s="72"/>
      <c r="D39" s="72"/>
      <c r="E39" s="72"/>
    </row>
    <row r="40" spans="1:5" ht="36.75" thickBot="1">
      <c r="A40" s="71" t="s">
        <v>63</v>
      </c>
      <c r="B40" s="73" t="s">
        <v>64</v>
      </c>
      <c r="C40" s="73">
        <v>196</v>
      </c>
      <c r="D40" s="73">
        <v>3</v>
      </c>
      <c r="E40" s="73">
        <v>4</v>
      </c>
    </row>
    <row r="41" spans="1:5" ht="12.75">
      <c r="A41" s="70"/>
      <c r="B41" s="72"/>
      <c r="C41" s="72"/>
      <c r="D41" s="72"/>
      <c r="E41" s="72"/>
    </row>
    <row r="42" spans="1:5" ht="36.75" thickBot="1">
      <c r="A42" s="71" t="s">
        <v>65</v>
      </c>
      <c r="B42" s="73" t="s">
        <v>66</v>
      </c>
      <c r="C42" s="73">
        <v>208</v>
      </c>
      <c r="D42" s="73">
        <v>4</v>
      </c>
      <c r="E42" s="73">
        <v>4</v>
      </c>
    </row>
    <row r="43" spans="1:5" ht="12.75">
      <c r="A43" s="70"/>
      <c r="B43" s="72"/>
      <c r="C43" s="72"/>
      <c r="D43" s="72"/>
      <c r="E43" s="72"/>
    </row>
    <row r="44" spans="1:5" ht="36.75" thickBot="1">
      <c r="A44" s="71" t="s">
        <v>67</v>
      </c>
      <c r="B44" s="73" t="s">
        <v>68</v>
      </c>
      <c r="C44" s="73">
        <v>220</v>
      </c>
      <c r="D44" s="73">
        <v>4</v>
      </c>
      <c r="E44" s="73">
        <v>4</v>
      </c>
    </row>
    <row r="45" spans="1:5" ht="12.75">
      <c r="A45" s="70"/>
      <c r="B45" s="72"/>
      <c r="C45" s="72"/>
      <c r="D45" s="72"/>
      <c r="E45" s="72"/>
    </row>
    <row r="46" spans="1:5" ht="36.75" thickBot="1">
      <c r="A46" s="71" t="s">
        <v>69</v>
      </c>
      <c r="B46" s="73" t="s">
        <v>70</v>
      </c>
      <c r="C46" s="73">
        <v>232</v>
      </c>
      <c r="D46" s="73">
        <v>4</v>
      </c>
      <c r="E46" s="73">
        <v>4</v>
      </c>
    </row>
    <row r="47" spans="1:5" ht="12.75">
      <c r="A47" s="70"/>
      <c r="B47" s="72"/>
      <c r="C47" s="72"/>
      <c r="D47" s="72"/>
      <c r="E47" s="72"/>
    </row>
    <row r="48" spans="1:5" ht="36.75" thickBot="1">
      <c r="A48" s="71" t="s">
        <v>71</v>
      </c>
      <c r="B48" s="73" t="s">
        <v>72</v>
      </c>
      <c r="C48" s="73">
        <v>244</v>
      </c>
      <c r="D48" s="73">
        <v>4</v>
      </c>
      <c r="E48" s="73">
        <v>5</v>
      </c>
    </row>
    <row r="49" spans="1:5" ht="12.75">
      <c r="A49" s="70"/>
      <c r="B49" s="72"/>
      <c r="C49" s="72"/>
      <c r="D49" s="72"/>
      <c r="E49" s="72"/>
    </row>
    <row r="50" spans="1:5" ht="36.75" thickBot="1">
      <c r="A50" s="71" t="s">
        <v>73</v>
      </c>
      <c r="B50" s="73" t="s">
        <v>74</v>
      </c>
      <c r="C50" s="73">
        <v>256</v>
      </c>
      <c r="D50" s="73">
        <v>4</v>
      </c>
      <c r="E50" s="73">
        <v>5</v>
      </c>
    </row>
    <row r="51" spans="1:5" ht="12.75">
      <c r="A51" s="70"/>
      <c r="B51" s="72"/>
      <c r="C51" s="72"/>
      <c r="D51" s="72"/>
      <c r="E51" s="72"/>
    </row>
    <row r="52" spans="1:5" ht="36.75" thickBot="1">
      <c r="A52" s="71" t="s">
        <v>75</v>
      </c>
      <c r="B52" s="73" t="s">
        <v>76</v>
      </c>
      <c r="C52" s="73">
        <v>268</v>
      </c>
      <c r="D52" s="73">
        <v>5</v>
      </c>
      <c r="E52" s="73">
        <v>5</v>
      </c>
    </row>
    <row r="53" spans="1:5" ht="12.75">
      <c r="A53" s="70"/>
      <c r="B53" s="72"/>
      <c r="C53" s="72"/>
      <c r="D53" s="72"/>
      <c r="E53" s="72"/>
    </row>
    <row r="54" spans="1:5" ht="36.75" thickBot="1">
      <c r="A54" s="71" t="s">
        <v>77</v>
      </c>
      <c r="B54" s="73" t="s">
        <v>78</v>
      </c>
      <c r="C54" s="73">
        <v>280</v>
      </c>
      <c r="D54" s="73">
        <v>5</v>
      </c>
      <c r="E54" s="73">
        <v>5</v>
      </c>
    </row>
    <row r="55" spans="1:5" ht="12.75">
      <c r="A55" s="70"/>
      <c r="B55" s="72"/>
      <c r="C55" s="72"/>
      <c r="D55" s="72"/>
      <c r="E55" s="72"/>
    </row>
    <row r="56" spans="1:5" ht="36.75" thickBot="1">
      <c r="A56" s="71" t="s">
        <v>79</v>
      </c>
      <c r="B56" s="73" t="s">
        <v>80</v>
      </c>
      <c r="C56" s="73">
        <v>324</v>
      </c>
      <c r="D56" s="73">
        <v>6</v>
      </c>
      <c r="E56" s="73">
        <v>6</v>
      </c>
    </row>
    <row r="57" spans="1:5" ht="12.75">
      <c r="A57" s="70"/>
      <c r="B57" s="72"/>
      <c r="C57" s="72"/>
      <c r="D57" s="72"/>
      <c r="E57" s="72"/>
    </row>
    <row r="58" spans="1:5" ht="36.75" thickBot="1">
      <c r="A58" s="71" t="s">
        <v>81</v>
      </c>
      <c r="B58" s="73" t="s">
        <v>82</v>
      </c>
      <c r="C58" s="73">
        <v>336</v>
      </c>
      <c r="D58" s="73">
        <v>6</v>
      </c>
      <c r="E58" s="73">
        <v>6</v>
      </c>
    </row>
    <row r="59" spans="1:5" ht="12.75">
      <c r="A59" s="70"/>
      <c r="B59" s="72"/>
      <c r="C59" s="72"/>
      <c r="D59" s="72"/>
      <c r="E59" s="72"/>
    </row>
    <row r="60" spans="1:5" ht="36.75" thickBot="1">
      <c r="A60" s="71" t="s">
        <v>83</v>
      </c>
      <c r="B60" s="73" t="s">
        <v>84</v>
      </c>
      <c r="C60" s="73">
        <v>348</v>
      </c>
      <c r="D60" s="73">
        <v>6</v>
      </c>
      <c r="E60" s="73">
        <v>7</v>
      </c>
    </row>
    <row r="61" spans="1:5" ht="12.75">
      <c r="A61" s="70"/>
      <c r="B61" s="72"/>
      <c r="C61" s="72"/>
      <c r="D61" s="72"/>
      <c r="E61" s="72"/>
    </row>
    <row r="62" spans="1:5" ht="36.75" thickBot="1">
      <c r="A62" s="71" t="s">
        <v>85</v>
      </c>
      <c r="B62" s="73" t="s">
        <v>86</v>
      </c>
      <c r="C62" s="73">
        <v>360</v>
      </c>
      <c r="D62" s="73">
        <v>7</v>
      </c>
      <c r="E62" s="73">
        <v>7</v>
      </c>
    </row>
    <row r="63" spans="1:5" ht="12.75">
      <c r="A63" s="74"/>
      <c r="B63" s="72"/>
      <c r="C63" s="79"/>
      <c r="D63" s="79"/>
      <c r="E63" s="79"/>
    </row>
    <row r="64" spans="1:5" ht="60.75" thickBot="1">
      <c r="A64" s="71" t="s">
        <v>87</v>
      </c>
      <c r="B64" s="73" t="s">
        <v>88</v>
      </c>
      <c r="C64" s="80"/>
      <c r="D64" s="80"/>
      <c r="E64" s="80"/>
    </row>
    <row r="66" ht="12.75">
      <c r="A66" s="75" t="s">
        <v>89</v>
      </c>
    </row>
    <row r="67" ht="12.75">
      <c r="A67" s="57"/>
    </row>
    <row r="68" ht="12.75">
      <c r="A68" s="75" t="s">
        <v>90</v>
      </c>
    </row>
    <row r="69" ht="12.75">
      <c r="A69" s="59"/>
    </row>
    <row r="70" ht="12.75">
      <c r="A70" s="75" t="s">
        <v>91</v>
      </c>
    </row>
  </sheetData>
  <sheetProtection/>
  <mergeCells count="3">
    <mergeCell ref="C63:C64"/>
    <mergeCell ref="D63:D64"/>
    <mergeCell ref="E63:E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Year1!F4+8</f>
        <v>2017</v>
      </c>
      <c r="G4" s="7" t="s">
        <v>24</v>
      </c>
      <c r="H4" s="7">
        <f>Year1!H4+8</f>
        <v>2018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IF(COUNTBLANK(Year8!C7:$M7)+COUNTBLANK($B7:B7)=12,"",SUM(Year8!C7:$M7)+SUM(Year9!$B7:B7))</f>
      </c>
      <c r="C9" s="33">
        <f>IF(COUNTBLANK(Year8!D7:$M7)+COUNTBLANK($B7:C7)=12,"",SUM(Year8!D7:$M7)+SUM(Year9!$B7:C7))</f>
      </c>
      <c r="D9" s="33">
        <f>IF(COUNTBLANK(Year8!E7:$M7)+COUNTBLANK($B7:D7)=12,"",SUM(Year8!E7:$M7)+SUM(Year9!$B7:D7))</f>
      </c>
      <c r="E9" s="33">
        <f>IF(COUNTBLANK(Year8!F7:$M7)+COUNTBLANK($B7:E7)=12,"",SUM(Year8!F7:$M7)+SUM(Year9!$B7:E7))</f>
      </c>
      <c r="F9" s="33">
        <f>IF(COUNTBLANK(Year8!G7:$M7)+COUNTBLANK($B7:F7)=12,"",SUM(Year8!G7:$M7)+SUM(Year9!$B7:F7))</f>
      </c>
      <c r="G9" s="33">
        <f>IF(COUNTBLANK(Year8!H7:$M7)+COUNTBLANK($B7:G7)=12,"",SUM(Year8!H7:$M7)+SUM(Year9!$B7:G7))</f>
      </c>
      <c r="H9" s="33">
        <f>IF(COUNTBLANK(Year8!I7:$M7)+COUNTBLANK($B7:H7)=12,"",SUM(Year8!I7:$M7)+SUM(Year9!$B7:H7))</f>
      </c>
      <c r="I9" s="33">
        <f>IF(COUNTBLANK(Year8!J7:$M7)+COUNTBLANK($B7:I7)=12,"",SUM(Year8!J7:$M7)+SUM(Year9!$B7:I7))</f>
      </c>
      <c r="J9" s="33">
        <f>IF(COUNTBLANK(Year8!K7:$M7)+COUNTBLANK($B7:J7)=12,"",SUM(Year8!K7:$M7)+SUM(Year9!$B7:J7))</f>
      </c>
      <c r="K9" s="33">
        <f>IF(COUNTBLANK(Year8!L7:$M7)+COUNTBLANK($B7:K7)=12,"",SUM(Year8!L7:$M7)+SUM(Year9!$B7:K7))</f>
      </c>
      <c r="L9" s="33">
        <f>IF(COUNTBLANK(Year8!M7:$M7)+COUNTBLANK($B7:L7)=12,"",SUM(Year8!M7:$M7)+SUM(Year9!$B7:L7))</f>
      </c>
      <c r="M9" s="34">
        <f>IF(COUNTBLANK($B7:M7)=12,"",SUM(Year9!$B7:M7))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IF(COUNTBLANK(Year8!C8:$M8)+COUNTBLANK($B8:B8)=12,"",SUM(Year8!C8:$M8)+SUM(Year9!$B8:B8))</f>
      </c>
      <c r="C10" s="33">
        <f>IF(COUNTBLANK(Year8!D8:$M8)+COUNTBLANK($B8:C8)=12,"",SUM(Year8!D8:$M8)+SUM(Year9!$B8:C8))</f>
      </c>
      <c r="D10" s="33">
        <f>IF(COUNTBLANK(Year8!E8:$M8)+COUNTBLANK($B8:D8)=12,"",SUM(Year8!E8:$M8)+SUM(Year9!$B8:D8))</f>
      </c>
      <c r="E10" s="33">
        <f>IF(COUNTBLANK(Year8!F8:$M8)+COUNTBLANK($B8:E8)=12,"",SUM(Year8!F8:$M8)+SUM(Year9!$B8:E8))</f>
      </c>
      <c r="F10" s="33">
        <f>IF(COUNTBLANK(Year8!G8:$M8)+COUNTBLANK($B8:F8)=12,"",SUM(Year8!G8:$M8)+SUM(Year9!$B8:F8))</f>
      </c>
      <c r="G10" s="33">
        <f>IF(COUNTBLANK(Year8!H8:$M8)+COUNTBLANK($B8:G8)=12,"",SUM(Year8!H8:$M8)+SUM(Year9!$B8:G8))</f>
      </c>
      <c r="H10" s="33">
        <f>IF(COUNTBLANK(Year8!I8:$M8)+COUNTBLANK($B8:H8)=12,"",SUM(Year8!I8:$M8)+SUM(Year9!$B8:H8))</f>
      </c>
      <c r="I10" s="33">
        <f>IF(COUNTBLANK(Year8!J8:$M8)+COUNTBLANK($B8:I8)=12,"",SUM(Year8!J8:$M8)+SUM(Year9!$B8:I8))</f>
      </c>
      <c r="J10" s="33">
        <f>IF(COUNTBLANK(Year8!K8:$M8)+COUNTBLANK($B8:J8)=12,"",SUM(Year8!K8:$M8)+SUM(Year9!$B8:J8))</f>
      </c>
      <c r="K10" s="33">
        <f>IF(COUNTBLANK(Year8!L8:$M8)+COUNTBLANK($B8:K8)=12,"",SUM(Year8!L8:$M8)+SUM(Year9!$B8:K8))</f>
      </c>
      <c r="L10" s="33">
        <f>IF(COUNTBLANK(Year8!M8:$M8)+COUNTBLANK($B8:L8)=12,"",SUM(Year8!M8:$M8)+SUM(Year9!$B8:L8))</f>
      </c>
      <c r="M10" s="34">
        <f>IF(COUNTBLANK($B8:M8)=12,"",SUM(Year9!$B8:M8))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Year1!F4+9</f>
        <v>2018</v>
      </c>
      <c r="G4" s="7" t="s">
        <v>24</v>
      </c>
      <c r="H4" s="7">
        <f>Year1!H4+9</f>
        <v>2019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IF(COUNTBLANK(Year9!C7:$M7)+COUNTBLANK($B7:B7)=12,"",SUM(Year9!C7:$M7)+SUM(Year10!$B7:B7))</f>
      </c>
      <c r="C9" s="33">
        <f>IF(COUNTBLANK(Year9!D7:$M7)+COUNTBLANK($B7:C7)=12,"",SUM(Year9!D7:$M7)+SUM(Year10!$B7:C7))</f>
      </c>
      <c r="D9" s="33">
        <f>IF(COUNTBLANK(Year9!E7:$M7)+COUNTBLANK($B7:D7)=12,"",SUM(Year9!E7:$M7)+SUM(Year10!$B7:D7))</f>
      </c>
      <c r="E9" s="33">
        <f>IF(COUNTBLANK(Year9!F7:$M7)+COUNTBLANK($B7:E7)=12,"",SUM(Year9!F7:$M7)+SUM(Year10!$B7:E7))</f>
      </c>
      <c r="F9" s="33">
        <f>IF(COUNTBLANK(Year9!G7:$M7)+COUNTBLANK($B7:F7)=12,"",SUM(Year9!G7:$M7)+SUM(Year10!$B7:F7))</f>
      </c>
      <c r="G9" s="33">
        <f>IF(COUNTBLANK(Year9!H7:$M7)+COUNTBLANK($B7:G7)=12,"",SUM(Year9!H7:$M7)+SUM(Year10!$B7:G7))</f>
      </c>
      <c r="H9" s="33">
        <f>IF(COUNTBLANK(Year9!I7:$M7)+COUNTBLANK($B7:H7)=12,"",SUM(Year9!I7:$M7)+SUM(Year10!$B7:H7))</f>
      </c>
      <c r="I9" s="33">
        <f>IF(COUNTBLANK(Year9!J7:$M7)+COUNTBLANK($B7:I7)=12,"",SUM(Year9!J7:$M7)+SUM(Year10!$B7:I7))</f>
      </c>
      <c r="J9" s="33">
        <f>IF(COUNTBLANK(Year9!K7:$M7)+COUNTBLANK($B7:J7)=12,"",SUM(Year9!K7:$M7)+SUM(Year10!$B7:J7))</f>
      </c>
      <c r="K9" s="33">
        <f>IF(COUNTBLANK(Year9!L7:$M7)+COUNTBLANK($B7:K7)=12,"",SUM(Year9!L7:$M7)+SUM(Year10!$B7:K7))</f>
      </c>
      <c r="L9" s="33">
        <f>IF(COUNTBLANK(Year9!M7:$M7)+COUNTBLANK($B7:L7)=12,"",SUM(Year9!M7:$M7)+SUM(Year10!$B7:L7))</f>
      </c>
      <c r="M9" s="34">
        <f>IF(COUNTBLANK($B7:M7)=12,"",SUM(Year10!$B7:M7))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IF(COUNTBLANK(Year9!C8:$M8)+COUNTBLANK($B8:B8)=12,"",SUM(Year9!C8:$M8)+SUM(Year10!$B8:B8))</f>
      </c>
      <c r="C10" s="33">
        <f>IF(COUNTBLANK(Year9!D8:$M8)+COUNTBLANK($B8:C8)=12,"",SUM(Year9!D8:$M8)+SUM(Year10!$B8:C8))</f>
      </c>
      <c r="D10" s="33">
        <f>IF(COUNTBLANK(Year9!E8:$M8)+COUNTBLANK($B8:D8)=12,"",SUM(Year9!E8:$M8)+SUM(Year10!$B8:D8))</f>
      </c>
      <c r="E10" s="33">
        <f>IF(COUNTBLANK(Year9!F8:$M8)+COUNTBLANK($B8:E8)=12,"",SUM(Year9!F8:$M8)+SUM(Year10!$B8:E8))</f>
      </c>
      <c r="F10" s="33">
        <f>IF(COUNTBLANK(Year9!G8:$M8)+COUNTBLANK($B8:F8)=12,"",SUM(Year9!G8:$M8)+SUM(Year10!$B8:F8))</f>
      </c>
      <c r="G10" s="33">
        <f>IF(COUNTBLANK(Year9!H8:$M8)+COUNTBLANK($B8:G8)=12,"",SUM(Year9!H8:$M8)+SUM(Year10!$B8:G8))</f>
      </c>
      <c r="H10" s="33">
        <f>IF(COUNTBLANK(Year9!I8:$M8)+COUNTBLANK($B8:H8)=12,"",SUM(Year9!I8:$M8)+SUM(Year10!$B8:H8))</f>
      </c>
      <c r="I10" s="33">
        <f>IF(COUNTBLANK(Year9!J8:$M8)+COUNTBLANK($B8:I8)=12,"",SUM(Year9!J8:$M8)+SUM(Year10!$B8:I8))</f>
      </c>
      <c r="J10" s="33">
        <f>IF(COUNTBLANK(Year9!K8:$M8)+COUNTBLANK($B8:J8)=12,"",SUM(Year9!K8:$M8)+SUM(Year10!$B8:J8))</f>
      </c>
      <c r="K10" s="33">
        <f>IF(COUNTBLANK(Year9!L8:$M8)+COUNTBLANK($B8:K8)=12,"",SUM(Year9!L8:$M8)+SUM(Year10!$B8:K8))</f>
      </c>
      <c r="L10" s="33">
        <f>IF(COUNTBLANK(Year9!M8:$M8)+COUNTBLANK($B8:L8)=12,"",SUM(Year9!M8:$M8)+SUM(Year10!$B8:L8))</f>
      </c>
      <c r="M10" s="34">
        <f>IF(COUNTBLANK($B8:M8)=12,"",SUM(Year10!$B8:M8))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Year1!F4+10</f>
        <v>2019</v>
      </c>
      <c r="G4" s="7" t="s">
        <v>24</v>
      </c>
      <c r="H4" s="7">
        <f>Year1!H4+10</f>
        <v>2020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IF(COUNTBLANK(Year10!C7:$M7)+COUNTBLANK($B7:B7)=12,"",SUM(Year10!C7:$M7)+SUM(Year11!$B7:B7))</f>
      </c>
      <c r="C9" s="33">
        <f>IF(COUNTBLANK(Year10!D7:$M7)+COUNTBLANK($B7:C7)=12,"",SUM(Year10!D7:$M7)+SUM(Year11!$B7:C7))</f>
      </c>
      <c r="D9" s="33">
        <f>IF(COUNTBLANK(Year10!E7:$M7)+COUNTBLANK($B7:D7)=12,"",SUM(Year10!E7:$M7)+SUM(Year11!$B7:D7))</f>
      </c>
      <c r="E9" s="33">
        <f>IF(COUNTBLANK(Year10!F7:$M7)+COUNTBLANK($B7:E7)=12,"",SUM(Year10!F7:$M7)+SUM(Year11!$B7:E7))</f>
      </c>
      <c r="F9" s="33">
        <f>IF(COUNTBLANK(Year10!G7:$M7)+COUNTBLANK($B7:F7)=12,"",SUM(Year10!G7:$M7)+SUM(Year11!$B7:F7))</f>
      </c>
      <c r="G9" s="33">
        <f>IF(COUNTBLANK(Year10!H7:$M7)+COUNTBLANK($B7:G7)=12,"",SUM(Year10!H7:$M7)+SUM(Year11!$B7:G7))</f>
      </c>
      <c r="H9" s="33">
        <f>IF(COUNTBLANK(Year10!I7:$M7)+COUNTBLANK($B7:H7)=12,"",SUM(Year10!I7:$M7)+SUM(Year11!$B7:H7))</f>
      </c>
      <c r="I9" s="33">
        <f>IF(COUNTBLANK(Year10!J7:$M7)+COUNTBLANK($B7:I7)=12,"",SUM(Year10!J7:$M7)+SUM(Year11!$B7:I7))</f>
      </c>
      <c r="J9" s="33">
        <f>IF(COUNTBLANK(Year10!K7:$M7)+COUNTBLANK($B7:J7)=12,"",SUM(Year10!K7:$M7)+SUM(Year11!$B7:J7))</f>
      </c>
      <c r="K9" s="33">
        <f>IF(COUNTBLANK(Year10!L7:$M7)+COUNTBLANK($B7:K7)=12,"",SUM(Year10!L7:$M7)+SUM(Year11!$B7:K7))</f>
      </c>
      <c r="L9" s="33">
        <f>IF(COUNTBLANK(Year10!M7:$M7)+COUNTBLANK($B7:L7)=12,"",SUM(Year10!M7:$M7)+SUM(Year11!$B7:L7))</f>
      </c>
      <c r="M9" s="34">
        <f>IF(COUNTBLANK($B7:M7)=12,"",SUM(Year11!$B7:M7))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IF(COUNTBLANK(Year10!C8:$M8)+COUNTBLANK($B8:B8)=12,"",SUM(Year10!C8:$M8)+SUM(Year11!$B8:B8))</f>
      </c>
      <c r="C10" s="33">
        <f>IF(COUNTBLANK(Year10!D8:$M8)+COUNTBLANK($B8:C8)=12,"",SUM(Year10!D8:$M8)+SUM(Year11!$B8:C8))</f>
      </c>
      <c r="D10" s="33">
        <f>IF(COUNTBLANK(Year10!E8:$M8)+COUNTBLANK($B8:D8)=12,"",SUM(Year10!E8:$M8)+SUM(Year11!$B8:D8))</f>
      </c>
      <c r="E10" s="33">
        <f>IF(COUNTBLANK(Year10!F8:$M8)+COUNTBLANK($B8:E8)=12,"",SUM(Year10!F8:$M8)+SUM(Year11!$B8:E8))</f>
      </c>
      <c r="F10" s="33">
        <f>IF(COUNTBLANK(Year10!G8:$M8)+COUNTBLANK($B8:F8)=12,"",SUM(Year10!G8:$M8)+SUM(Year11!$B8:F8))</f>
      </c>
      <c r="G10" s="33">
        <f>IF(COUNTBLANK(Year10!H8:$M8)+COUNTBLANK($B8:G8)=12,"",SUM(Year10!H8:$M8)+SUM(Year11!$B8:G8))</f>
      </c>
      <c r="H10" s="33">
        <f>IF(COUNTBLANK(Year10!I8:$M8)+COUNTBLANK($B8:H8)=12,"",SUM(Year10!I8:$M8)+SUM(Year11!$B8:H8))</f>
      </c>
      <c r="I10" s="33">
        <f>IF(COUNTBLANK(Year10!J8:$M8)+COUNTBLANK($B8:I8)=12,"",SUM(Year10!J8:$M8)+SUM(Year11!$B8:I8))</f>
      </c>
      <c r="J10" s="33">
        <f>IF(COUNTBLANK(Year10!K8:$M8)+COUNTBLANK($B8:J8)=12,"",SUM(Year10!K8:$M8)+SUM(Year11!$B8:J8))</f>
      </c>
      <c r="K10" s="33">
        <f>IF(COUNTBLANK(Year10!L8:$M8)+COUNTBLANK($B8:K8)=12,"",SUM(Year10!L8:$M8)+SUM(Year11!$B8:K8))</f>
      </c>
      <c r="L10" s="33">
        <f>IF(COUNTBLANK(Year10!M8:$M8)+COUNTBLANK($B8:L8)=12,"",SUM(Year10!M8:$M8)+SUM(Year11!$B8:L8))</f>
      </c>
      <c r="M10" s="34">
        <f>IF(COUNTBLANK($B8:M8)=12,"",SUM(Year11!$B8:M8))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Year1!F4+11</f>
        <v>2020</v>
      </c>
      <c r="G4" s="7" t="s">
        <v>24</v>
      </c>
      <c r="H4" s="7">
        <f>Year1!H4+11</f>
        <v>2021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IF(COUNTBLANK(Year11!C7:$M7)+COUNTBLANK($B7:B7)=12,"",SUM(Year11!C7:$M7)+SUM(Year12!$B7:B7))</f>
      </c>
      <c r="C9" s="33">
        <f>IF(COUNTBLANK(Year11!D7:$M7)+COUNTBLANK($B7:C7)=12,"",SUM(Year11!D7:$M7)+SUM(Year12!$B7:C7))</f>
      </c>
      <c r="D9" s="33">
        <f>IF(COUNTBLANK(Year11!E7:$M7)+COUNTBLANK($B7:D7)=12,"",SUM(Year11!E7:$M7)+SUM(Year12!$B7:D7))</f>
      </c>
      <c r="E9" s="33">
        <f>IF(COUNTBLANK(Year11!F7:$M7)+COUNTBLANK($B7:E7)=12,"",SUM(Year11!F7:$M7)+SUM(Year12!$B7:E7))</f>
      </c>
      <c r="F9" s="33">
        <f>IF(COUNTBLANK(Year11!G7:$M7)+COUNTBLANK($B7:F7)=12,"",SUM(Year11!G7:$M7)+SUM(Year12!$B7:F7))</f>
      </c>
      <c r="G9" s="33">
        <f>IF(COUNTBLANK(Year11!H7:$M7)+COUNTBLANK($B7:G7)=12,"",SUM(Year11!H7:$M7)+SUM(Year12!$B7:G7))</f>
      </c>
      <c r="H9" s="33">
        <f>IF(COUNTBLANK(Year11!I7:$M7)+COUNTBLANK($B7:H7)=12,"",SUM(Year11!I7:$M7)+SUM(Year12!$B7:H7))</f>
      </c>
      <c r="I9" s="33">
        <f>IF(COUNTBLANK(Year11!J7:$M7)+COUNTBLANK($B7:I7)=12,"",SUM(Year11!J7:$M7)+SUM(Year12!$B7:I7))</f>
      </c>
      <c r="J9" s="33">
        <f>IF(COUNTBLANK(Year11!K7:$M7)+COUNTBLANK($B7:J7)=12,"",SUM(Year11!K7:$M7)+SUM(Year12!$B7:J7))</f>
      </c>
      <c r="K9" s="33">
        <f>IF(COUNTBLANK(Year11!L7:$M7)+COUNTBLANK($B7:K7)=12,"",SUM(Year11!L7:$M7)+SUM(Year12!$B7:K7))</f>
      </c>
      <c r="L9" s="33">
        <f>IF(COUNTBLANK(Year11!M7:$M7)+COUNTBLANK($B7:L7)=12,"",SUM(Year11!M7:$M7)+SUM(Year12!$B7:L7))</f>
      </c>
      <c r="M9" s="34">
        <f>IF(COUNTBLANK($B7:M7)=12,"",SUM(Year12!$B7:M7))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IF(COUNTBLANK(Year11!C8:$M8)+COUNTBLANK($B8:B8)=12,"",SUM(Year11!C8:$M8)+SUM(Year12!$B8:B8))</f>
      </c>
      <c r="C10" s="33">
        <f>IF(COUNTBLANK(Year11!D8:$M8)+COUNTBLANK($B8:C8)=12,"",SUM(Year11!D8:$M8)+SUM(Year12!$B8:C8))</f>
      </c>
      <c r="D10" s="33">
        <f>IF(COUNTBLANK(Year11!E8:$M8)+COUNTBLANK($B8:D8)=12,"",SUM(Year11!E8:$M8)+SUM(Year12!$B8:D8))</f>
      </c>
      <c r="E10" s="33">
        <f>IF(COUNTBLANK(Year11!F8:$M8)+COUNTBLANK($B8:E8)=12,"",SUM(Year11!F8:$M8)+SUM(Year12!$B8:E8))</f>
      </c>
      <c r="F10" s="33">
        <f>IF(COUNTBLANK(Year11!G8:$M8)+COUNTBLANK($B8:F8)=12,"",SUM(Year11!G8:$M8)+SUM(Year12!$B8:F8))</f>
      </c>
      <c r="G10" s="33">
        <f>IF(COUNTBLANK(Year11!H8:$M8)+COUNTBLANK($B8:G8)=12,"",SUM(Year11!H8:$M8)+SUM(Year12!$B8:G8))</f>
      </c>
      <c r="H10" s="33">
        <f>IF(COUNTBLANK(Year11!I8:$M8)+COUNTBLANK($B8:H8)=12,"",SUM(Year11!I8:$M8)+SUM(Year12!$B8:H8))</f>
      </c>
      <c r="I10" s="33">
        <f>IF(COUNTBLANK(Year11!J8:$M8)+COUNTBLANK($B8:I8)=12,"",SUM(Year11!J8:$M8)+SUM(Year12!$B8:I8))</f>
      </c>
      <c r="J10" s="33">
        <f>IF(COUNTBLANK(Year11!K8:$M8)+COUNTBLANK($B8:J8)=12,"",SUM(Year11!K8:$M8)+SUM(Year12!$B8:J8))</f>
      </c>
      <c r="K10" s="33">
        <f>IF(COUNTBLANK(Year11!L8:$M8)+COUNTBLANK($B8:K8)=12,"",SUM(Year11!L8:$M8)+SUM(Year12!$B8:K8))</f>
      </c>
      <c r="L10" s="33">
        <f>IF(COUNTBLANK(Year11!M8:$M8)+COUNTBLANK($B8:L8)=12,"",SUM(Year11!M8:$M8)+SUM(Year12!$B8:L8))</f>
      </c>
      <c r="M10" s="34">
        <f>IF(COUNTBLANK($B8:M8)=12,"",SUM(Year12!$B8:M8))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Year1!F4+12</f>
        <v>2021</v>
      </c>
      <c r="G4" s="7" t="s">
        <v>24</v>
      </c>
      <c r="H4" s="7">
        <f>Year1!H4+12</f>
        <v>2022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IF(COUNTBLANK(Year12!C7:$M7)+COUNTBLANK($B7:B7)=12,"",SUM(Year12!C7:$M7)+SUM(Year13!$B7:B7))</f>
      </c>
      <c r="C9" s="33">
        <f>IF(COUNTBLANK(Year12!D7:$M7)+COUNTBLANK($B7:C7)=12,"",SUM(Year12!D7:$M7)+SUM(Year13!$B7:C7))</f>
      </c>
      <c r="D9" s="33">
        <f>IF(COUNTBLANK(Year12!E7:$M7)+COUNTBLANK($B7:D7)=12,"",SUM(Year12!E7:$M7)+SUM(Year13!$B7:D7))</f>
      </c>
      <c r="E9" s="33">
        <f>IF(COUNTBLANK(Year12!F7:$M7)+COUNTBLANK($B7:E7)=12,"",SUM(Year12!F7:$M7)+SUM(Year13!$B7:E7))</f>
      </c>
      <c r="F9" s="33">
        <f>IF(COUNTBLANK(Year12!G7:$M7)+COUNTBLANK($B7:F7)=12,"",SUM(Year12!G7:$M7)+SUM(Year13!$B7:F7))</f>
      </c>
      <c r="G9" s="33">
        <f>IF(COUNTBLANK(Year12!H7:$M7)+COUNTBLANK($B7:G7)=12,"",SUM(Year12!H7:$M7)+SUM(Year13!$B7:G7))</f>
      </c>
      <c r="H9" s="33">
        <f>IF(COUNTBLANK(Year12!I7:$M7)+COUNTBLANK($B7:H7)=12,"",SUM(Year12!I7:$M7)+SUM(Year13!$B7:H7))</f>
      </c>
      <c r="I9" s="33">
        <f>IF(COUNTBLANK(Year12!J7:$M7)+COUNTBLANK($B7:I7)=12,"",SUM(Year12!J7:$M7)+SUM(Year13!$B7:I7))</f>
      </c>
      <c r="J9" s="33">
        <f>IF(COUNTBLANK(Year12!K7:$M7)+COUNTBLANK($B7:J7)=12,"",SUM(Year12!K7:$M7)+SUM(Year13!$B7:J7))</f>
      </c>
      <c r="K9" s="33">
        <f>IF(COUNTBLANK(Year12!L7:$M7)+COUNTBLANK($B7:K7)=12,"",SUM(Year12!L7:$M7)+SUM(Year13!$B7:K7))</f>
      </c>
      <c r="L9" s="33">
        <f>IF(COUNTBLANK(Year12!M7:$M7)+COUNTBLANK($B7:L7)=12,"",SUM(Year12!M7:$M7)+SUM(Year13!$B7:L7))</f>
      </c>
      <c r="M9" s="34">
        <f>IF(COUNTBLANK($B7:M7)=12,"",SUM(Year13!$B7:M7))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IF(COUNTBLANK(Year12!C8:$M8)+COUNTBLANK($B8:B8)=12,"",SUM(Year12!C8:$M8)+SUM(Year13!$B8:B8))</f>
      </c>
      <c r="C10" s="33">
        <f>IF(COUNTBLANK(Year12!D8:$M8)+COUNTBLANK($B8:C8)=12,"",SUM(Year12!D8:$M8)+SUM(Year13!$B8:C8))</f>
      </c>
      <c r="D10" s="33">
        <f>IF(COUNTBLANK(Year12!E8:$M8)+COUNTBLANK($B8:D8)=12,"",SUM(Year12!E8:$M8)+SUM(Year13!$B8:D8))</f>
      </c>
      <c r="E10" s="33">
        <f>IF(COUNTBLANK(Year12!F8:$M8)+COUNTBLANK($B8:E8)=12,"",SUM(Year12!F8:$M8)+SUM(Year13!$B8:E8))</f>
      </c>
      <c r="F10" s="33">
        <f>IF(COUNTBLANK(Year12!G8:$M8)+COUNTBLANK($B8:F8)=12,"",SUM(Year12!G8:$M8)+SUM(Year13!$B8:F8))</f>
      </c>
      <c r="G10" s="33">
        <f>IF(COUNTBLANK(Year12!H8:$M8)+COUNTBLANK($B8:G8)=12,"",SUM(Year12!H8:$M8)+SUM(Year13!$B8:G8))</f>
      </c>
      <c r="H10" s="33">
        <f>IF(COUNTBLANK(Year12!I8:$M8)+COUNTBLANK($B8:H8)=12,"",SUM(Year12!I8:$M8)+SUM(Year13!$B8:H8))</f>
      </c>
      <c r="I10" s="33">
        <f>IF(COUNTBLANK(Year12!J8:$M8)+COUNTBLANK($B8:I8)=12,"",SUM(Year12!J8:$M8)+SUM(Year13!$B8:I8))</f>
      </c>
      <c r="J10" s="33">
        <f>IF(COUNTBLANK(Year12!K8:$M8)+COUNTBLANK($B8:J8)=12,"",SUM(Year12!K8:$M8)+SUM(Year13!$B8:J8))</f>
      </c>
      <c r="K10" s="33">
        <f>IF(COUNTBLANK(Year12!L8:$M8)+COUNTBLANK($B8:K8)=12,"",SUM(Year12!L8:$M8)+SUM(Year13!$B8:K8))</f>
      </c>
      <c r="L10" s="33">
        <f>IF(COUNTBLANK(Year12!M8:$M8)+COUNTBLANK($B8:L8)=12,"",SUM(Year12!M8:$M8)+SUM(Year13!$B8:L8))</f>
      </c>
      <c r="M10" s="34">
        <f>IF(COUNTBLANK($B8:M8)=12,"",SUM(Year13!$B8:M8))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Year1!F4+13</f>
        <v>2022</v>
      </c>
      <c r="G4" s="7" t="s">
        <v>24</v>
      </c>
      <c r="H4" s="7">
        <f>Year1!H4+13</f>
        <v>2023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IF(COUNTBLANK(Year13!C7:$M7)+COUNTBLANK($B7:B7)=12,"",SUM(Year13!C7:$M7)+SUM(Year14!$B7:B7))</f>
      </c>
      <c r="C9" s="33">
        <f>IF(COUNTBLANK(Year13!D7:$M7)+COUNTBLANK($B7:C7)=12,"",SUM(Year13!D7:$M7)+SUM(Year14!$B7:C7))</f>
      </c>
      <c r="D9" s="33">
        <f>IF(COUNTBLANK(Year13!E7:$M7)+COUNTBLANK($B7:D7)=12,"",SUM(Year13!E7:$M7)+SUM(Year14!$B7:D7))</f>
      </c>
      <c r="E9" s="33">
        <f>IF(COUNTBLANK(Year13!F7:$M7)+COUNTBLANK($B7:E7)=12,"",SUM(Year13!F7:$M7)+SUM(Year14!$B7:E7))</f>
      </c>
      <c r="F9" s="33">
        <f>IF(COUNTBLANK(Year13!G7:$M7)+COUNTBLANK($B7:F7)=12,"",SUM(Year13!G7:$M7)+SUM(Year14!$B7:F7))</f>
      </c>
      <c r="G9" s="33">
        <f>IF(COUNTBLANK(Year13!H7:$M7)+COUNTBLANK($B7:G7)=12,"",SUM(Year13!H7:$M7)+SUM(Year14!$B7:G7))</f>
      </c>
      <c r="H9" s="33">
        <f>IF(COUNTBLANK(Year13!I7:$M7)+COUNTBLANK($B7:H7)=12,"",SUM(Year13!I7:$M7)+SUM(Year14!$B7:H7))</f>
      </c>
      <c r="I9" s="33">
        <f>IF(COUNTBLANK(Year13!J7:$M7)+COUNTBLANK($B7:I7)=12,"",SUM(Year13!J7:$M7)+SUM(Year14!$B7:I7))</f>
      </c>
      <c r="J9" s="33">
        <f>IF(COUNTBLANK(Year13!K7:$M7)+COUNTBLANK($B7:J7)=12,"",SUM(Year13!K7:$M7)+SUM(Year14!$B7:J7))</f>
      </c>
      <c r="K9" s="33">
        <f>IF(COUNTBLANK(Year13!L7:$M7)+COUNTBLANK($B7:K7)=12,"",SUM(Year13!L7:$M7)+SUM(Year14!$B7:K7))</f>
      </c>
      <c r="L9" s="33">
        <f>IF(COUNTBLANK(Year13!M7:$M7)+COUNTBLANK($B7:L7)=12,"",SUM(Year13!M7:$M7)+SUM(Year14!$B7:L7))</f>
      </c>
      <c r="M9" s="34">
        <f>IF(COUNTBLANK($B7:M7)=12,"",SUM(Year14!$B7:M7))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IF(COUNTBLANK(Year13!C8:$M8)+COUNTBLANK($B8:B8)=12,"",SUM(Year13!C8:$M8)+SUM(Year14!$B8:B8))</f>
      </c>
      <c r="C10" s="33">
        <f>IF(COUNTBLANK(Year13!D8:$M8)+COUNTBLANK($B8:C8)=12,"",SUM(Year13!D8:$M8)+SUM(Year14!$B8:C8))</f>
      </c>
      <c r="D10" s="33">
        <f>IF(COUNTBLANK(Year13!E8:$M8)+COUNTBLANK($B8:D8)=12,"",SUM(Year13!E8:$M8)+SUM(Year14!$B8:D8))</f>
      </c>
      <c r="E10" s="33">
        <f>IF(COUNTBLANK(Year13!F8:$M8)+COUNTBLANK($B8:E8)=12,"",SUM(Year13!F8:$M8)+SUM(Year14!$B8:E8))</f>
      </c>
      <c r="F10" s="33">
        <f>IF(COUNTBLANK(Year13!G8:$M8)+COUNTBLANK($B8:F8)=12,"",SUM(Year13!G8:$M8)+SUM(Year14!$B8:F8))</f>
      </c>
      <c r="G10" s="33">
        <f>IF(COUNTBLANK(Year13!H8:$M8)+COUNTBLANK($B8:G8)=12,"",SUM(Year13!H8:$M8)+SUM(Year14!$B8:G8))</f>
      </c>
      <c r="H10" s="33">
        <f>IF(COUNTBLANK(Year13!I8:$M8)+COUNTBLANK($B8:H8)=12,"",SUM(Year13!I8:$M8)+SUM(Year14!$B8:H8))</f>
      </c>
      <c r="I10" s="33">
        <f>IF(COUNTBLANK(Year13!J8:$M8)+COUNTBLANK($B8:I8)=12,"",SUM(Year13!J8:$M8)+SUM(Year14!$B8:I8))</f>
      </c>
      <c r="J10" s="33">
        <f>IF(COUNTBLANK(Year13!K8:$M8)+COUNTBLANK($B8:J8)=12,"",SUM(Year13!K8:$M8)+SUM(Year14!$B8:J8))</f>
      </c>
      <c r="K10" s="33">
        <f>IF(COUNTBLANK(Year13!L8:$M8)+COUNTBLANK($B8:K8)=12,"",SUM(Year13!L8:$M8)+SUM(Year14!$B8:K8))</f>
      </c>
      <c r="L10" s="33">
        <f>IF(COUNTBLANK(Year13!M8:$M8)+COUNTBLANK($B8:L8)=12,"",SUM(Year13!M8:$M8)+SUM(Year14!$B8:L8))</f>
      </c>
      <c r="M10" s="34">
        <f>IF(COUNTBLANK($B8:M8)=12,"",SUM(Year14!$B8:M8))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Year1!F4+14</f>
        <v>2023</v>
      </c>
      <c r="G4" s="7" t="s">
        <v>24</v>
      </c>
      <c r="H4" s="7">
        <f>Year1!H4+14</f>
        <v>2024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IF(COUNTBLANK(Year14!C7:$M7)+COUNTBLANK($B7:B7)=12,"",SUM(Year14!C7:$M7)+SUM(Year15!$B7:B7))</f>
      </c>
      <c r="C9" s="33">
        <f>IF(COUNTBLANK(Year14!D7:$M7)+COUNTBLANK($B7:C7)=12,"",SUM(Year14!D7:$M7)+SUM(Year15!$B7:C7))</f>
      </c>
      <c r="D9" s="33">
        <f>IF(COUNTBLANK(Year14!E7:$M7)+COUNTBLANK($B7:D7)=12,"",SUM(Year14!E7:$M7)+SUM(Year15!$B7:D7))</f>
      </c>
      <c r="E9" s="33">
        <f>IF(COUNTBLANK(Year14!F7:$M7)+COUNTBLANK($B7:E7)=12,"",SUM(Year14!F7:$M7)+SUM(Year15!$B7:E7))</f>
      </c>
      <c r="F9" s="33">
        <f>IF(COUNTBLANK(Year14!G7:$M7)+COUNTBLANK($B7:F7)=12,"",SUM(Year14!G7:$M7)+SUM(Year15!$B7:F7))</f>
      </c>
      <c r="G9" s="33">
        <f>IF(COUNTBLANK(Year14!H7:$M7)+COUNTBLANK($B7:G7)=12,"",SUM(Year14!H7:$M7)+SUM(Year15!$B7:G7))</f>
      </c>
      <c r="H9" s="33">
        <f>IF(COUNTBLANK(Year14!I7:$M7)+COUNTBLANK($B7:H7)=12,"",SUM(Year14!I7:$M7)+SUM(Year15!$B7:H7))</f>
      </c>
      <c r="I9" s="33">
        <f>IF(COUNTBLANK(Year14!J7:$M7)+COUNTBLANK($B7:I7)=12,"",SUM(Year14!J7:$M7)+SUM(Year15!$B7:I7))</f>
      </c>
      <c r="J9" s="33">
        <f>IF(COUNTBLANK(Year14!K7:$M7)+COUNTBLANK($B7:J7)=12,"",SUM(Year14!K7:$M7)+SUM(Year15!$B7:J7))</f>
      </c>
      <c r="K9" s="33">
        <f>IF(COUNTBLANK(Year14!L7:$M7)+COUNTBLANK($B7:K7)=12,"",SUM(Year14!L7:$M7)+SUM(Year15!$B7:K7))</f>
      </c>
      <c r="L9" s="33">
        <f>IF(COUNTBLANK(Year14!M7:$M7)+COUNTBLANK($B7:L7)=12,"",SUM(Year14!M7:$M7)+SUM(Year15!$B7:L7))</f>
      </c>
      <c r="M9" s="34">
        <f>IF(COUNTBLANK($B7:M7)=12,"",SUM(Year15!$B7:M7))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IF(COUNTBLANK(Year14!C8:$M8)+COUNTBLANK($B8:B8)=12,"",SUM(Year14!C8:$M8)+SUM(Year15!$B8:B8))</f>
      </c>
      <c r="C10" s="33">
        <f>IF(COUNTBLANK(Year14!D8:$M8)+COUNTBLANK($B8:C8)=12,"",SUM(Year14!D8:$M8)+SUM(Year15!$B8:C8))</f>
      </c>
      <c r="D10" s="33">
        <f>IF(COUNTBLANK(Year14!E8:$M8)+COUNTBLANK($B8:D8)=12,"",SUM(Year14!E8:$M8)+SUM(Year15!$B8:D8))</f>
      </c>
      <c r="E10" s="33">
        <f>IF(COUNTBLANK(Year14!F8:$M8)+COUNTBLANK($B8:E8)=12,"",SUM(Year14!F8:$M8)+SUM(Year15!$B8:E8))</f>
      </c>
      <c r="F10" s="33">
        <f>IF(COUNTBLANK(Year14!G8:$M8)+COUNTBLANK($B8:F8)=12,"",SUM(Year14!G8:$M8)+SUM(Year15!$B8:F8))</f>
      </c>
      <c r="G10" s="33">
        <f>IF(COUNTBLANK(Year14!H8:$M8)+COUNTBLANK($B8:G8)=12,"",SUM(Year14!H8:$M8)+SUM(Year15!$B8:G8))</f>
      </c>
      <c r="H10" s="33">
        <f>IF(COUNTBLANK(Year14!I8:$M8)+COUNTBLANK($B8:H8)=12,"",SUM(Year14!I8:$M8)+SUM(Year15!$B8:H8))</f>
      </c>
      <c r="I10" s="33">
        <f>IF(COUNTBLANK(Year14!J8:$M8)+COUNTBLANK($B8:I8)=12,"",SUM(Year14!J8:$M8)+SUM(Year15!$B8:I8))</f>
      </c>
      <c r="J10" s="33">
        <f>IF(COUNTBLANK(Year14!K8:$M8)+COUNTBLANK($B8:J8)=12,"",SUM(Year14!K8:$M8)+SUM(Year15!$B8:J8))</f>
      </c>
      <c r="K10" s="33">
        <f>IF(COUNTBLANK(Year14!L8:$M8)+COUNTBLANK($B8:K8)=12,"",SUM(Year14!L8:$M8)+SUM(Year15!$B8:K8))</f>
      </c>
      <c r="L10" s="33">
        <f>IF(COUNTBLANK(Year14!M8:$M8)+COUNTBLANK($B8:L8)=12,"",SUM(Year14!M8:$M8)+SUM(Year15!$B8:L8))</f>
      </c>
      <c r="M10" s="34">
        <f>IF(COUNTBLANK($B8:M8)=12,"",SUM(Year15!$B8:M8))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Year1!F4+15</f>
        <v>2024</v>
      </c>
      <c r="G4" s="7" t="s">
        <v>24</v>
      </c>
      <c r="H4" s="7">
        <f>Year1!H4+15</f>
        <v>2025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IF(COUNTBLANK(Year15!C7:$M7)+COUNTBLANK($B7:B7)=12,"",SUM(Year15!C7:$M7)+SUM(Year16!$B7:B7))</f>
      </c>
      <c r="C9" s="33">
        <f>IF(COUNTBLANK(Year15!D7:$M7)+COUNTBLANK($B7:C7)=12,"",SUM(Year15!D7:$M7)+SUM(Year16!$B7:C7))</f>
      </c>
      <c r="D9" s="33">
        <f>IF(COUNTBLANK(Year15!E7:$M7)+COUNTBLANK($B7:D7)=12,"",SUM(Year15!E7:$M7)+SUM(Year16!$B7:D7))</f>
      </c>
      <c r="E9" s="33">
        <f>IF(COUNTBLANK(Year15!F7:$M7)+COUNTBLANK($B7:E7)=12,"",SUM(Year15!F7:$M7)+SUM(Year16!$B7:E7))</f>
      </c>
      <c r="F9" s="33">
        <f>IF(COUNTBLANK(Year15!G7:$M7)+COUNTBLANK($B7:F7)=12,"",SUM(Year15!G7:$M7)+SUM(Year16!$B7:F7))</f>
      </c>
      <c r="G9" s="33">
        <f>IF(COUNTBLANK(Year15!H7:$M7)+COUNTBLANK($B7:G7)=12,"",SUM(Year15!H7:$M7)+SUM(Year16!$B7:G7))</f>
      </c>
      <c r="H9" s="33">
        <f>IF(COUNTBLANK(Year15!I7:$M7)+COUNTBLANK($B7:H7)=12,"",SUM(Year15!I7:$M7)+SUM(Year16!$B7:H7))</f>
      </c>
      <c r="I9" s="33">
        <f>IF(COUNTBLANK(Year15!J7:$M7)+COUNTBLANK($B7:I7)=12,"",SUM(Year15!J7:$M7)+SUM(Year16!$B7:I7))</f>
      </c>
      <c r="J9" s="33">
        <f>IF(COUNTBLANK(Year15!K7:$M7)+COUNTBLANK($B7:J7)=12,"",SUM(Year15!K7:$M7)+SUM(Year16!$B7:J7))</f>
      </c>
      <c r="K9" s="33">
        <f>IF(COUNTBLANK(Year15!L7:$M7)+COUNTBLANK($B7:K7)=12,"",SUM(Year15!L7:$M7)+SUM(Year16!$B7:K7))</f>
      </c>
      <c r="L9" s="33">
        <f>IF(COUNTBLANK(Year15!M7:$M7)+COUNTBLANK($B7:L7)=12,"",SUM(Year15!M7:$M7)+SUM(Year16!$B7:L7))</f>
      </c>
      <c r="M9" s="34">
        <f>IF(COUNTBLANK($B7:M7)=12,"",SUM(Year16!$B7:M7))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IF(COUNTBLANK(Year15!C8:$M8)+COUNTBLANK($B8:B8)=12,"",SUM(Year15!C8:$M8)+SUM(Year16!$B8:B8))</f>
      </c>
      <c r="C10" s="33">
        <f>IF(COUNTBLANK(Year15!D8:$M8)+COUNTBLANK($B8:C8)=12,"",SUM(Year15!D8:$M8)+SUM(Year16!$B8:C8))</f>
      </c>
      <c r="D10" s="33">
        <f>IF(COUNTBLANK(Year15!E8:$M8)+COUNTBLANK($B8:D8)=12,"",SUM(Year15!E8:$M8)+SUM(Year16!$B8:D8))</f>
      </c>
      <c r="E10" s="33">
        <f>IF(COUNTBLANK(Year15!F8:$M8)+COUNTBLANK($B8:E8)=12,"",SUM(Year15!F8:$M8)+SUM(Year16!$B8:E8))</f>
      </c>
      <c r="F10" s="33">
        <f>IF(COUNTBLANK(Year15!G8:$M8)+COUNTBLANK($B8:F8)=12,"",SUM(Year15!G8:$M8)+SUM(Year16!$B8:F8))</f>
      </c>
      <c r="G10" s="33">
        <f>IF(COUNTBLANK(Year15!H8:$M8)+COUNTBLANK($B8:G8)=12,"",SUM(Year15!H8:$M8)+SUM(Year16!$B8:G8))</f>
      </c>
      <c r="H10" s="33">
        <f>IF(COUNTBLANK(Year15!I8:$M8)+COUNTBLANK($B8:H8)=12,"",SUM(Year15!I8:$M8)+SUM(Year16!$B8:H8))</f>
      </c>
      <c r="I10" s="33">
        <f>IF(COUNTBLANK(Year15!J8:$M8)+COUNTBLANK($B8:I8)=12,"",SUM(Year15!J8:$M8)+SUM(Year16!$B8:I8))</f>
      </c>
      <c r="J10" s="33">
        <f>IF(COUNTBLANK(Year15!K8:$M8)+COUNTBLANK($B8:J8)=12,"",SUM(Year15!K8:$M8)+SUM(Year16!$B8:J8))</f>
      </c>
      <c r="K10" s="33">
        <f>IF(COUNTBLANK(Year15!L8:$M8)+COUNTBLANK($B8:K8)=12,"",SUM(Year15!L8:$M8)+SUM(Year16!$B8:K8))</f>
      </c>
      <c r="L10" s="33">
        <f>IF(COUNTBLANK(Year15!M8:$M8)+COUNTBLANK($B8:L8)=12,"",SUM(Year15!M8:$M8)+SUM(Year16!$B8:L8))</f>
      </c>
      <c r="M10" s="34">
        <f>IF(COUNTBLANK($B8:M8)=12,"",SUM(Year16!$B8:M8))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Year1!F4+16</f>
        <v>2025</v>
      </c>
      <c r="G4" s="7" t="s">
        <v>24</v>
      </c>
      <c r="H4" s="7">
        <f>Year1!H4+16</f>
        <v>2026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IF(COUNTBLANK(Year16!C7:$M7)+COUNTBLANK($B7:B7)=12,"",SUM(Year16!C7:$M7)+SUM(Year17!$B7:B7))</f>
      </c>
      <c r="C9" s="33">
        <f>IF(COUNTBLANK(Year16!D7:$M7)+COUNTBLANK($B7:C7)=12,"",SUM(Year16!D7:$M7)+SUM(Year17!$B7:C7))</f>
      </c>
      <c r="D9" s="33">
        <f>IF(COUNTBLANK(Year16!E7:$M7)+COUNTBLANK($B7:D7)=12,"",SUM(Year16!E7:$M7)+SUM(Year17!$B7:D7))</f>
      </c>
      <c r="E9" s="33">
        <f>IF(COUNTBLANK(Year16!F7:$M7)+COUNTBLANK($B7:E7)=12,"",SUM(Year16!F7:$M7)+SUM(Year17!$B7:E7))</f>
      </c>
      <c r="F9" s="33">
        <f>IF(COUNTBLANK(Year16!G7:$M7)+COUNTBLANK($B7:F7)=12,"",SUM(Year16!G7:$M7)+SUM(Year17!$B7:F7))</f>
      </c>
      <c r="G9" s="33">
        <f>IF(COUNTBLANK(Year16!H7:$M7)+COUNTBLANK($B7:G7)=12,"",SUM(Year16!H7:$M7)+SUM(Year17!$B7:G7))</f>
      </c>
      <c r="H9" s="33">
        <f>IF(COUNTBLANK(Year16!I7:$M7)+COUNTBLANK($B7:H7)=12,"",SUM(Year16!I7:$M7)+SUM(Year17!$B7:H7))</f>
      </c>
      <c r="I9" s="33">
        <f>IF(COUNTBLANK(Year16!J7:$M7)+COUNTBLANK($B7:I7)=12,"",SUM(Year16!J7:$M7)+SUM(Year17!$B7:I7))</f>
      </c>
      <c r="J9" s="33">
        <f>IF(COUNTBLANK(Year16!K7:$M7)+COUNTBLANK($B7:J7)=12,"",SUM(Year16!K7:$M7)+SUM(Year17!$B7:J7))</f>
      </c>
      <c r="K9" s="33">
        <f>IF(COUNTBLANK(Year16!L7:$M7)+COUNTBLANK($B7:K7)=12,"",SUM(Year16!L7:$M7)+SUM(Year17!$B7:K7))</f>
      </c>
      <c r="L9" s="33">
        <f>IF(COUNTBLANK(Year16!M7:$M7)+COUNTBLANK($B7:L7)=12,"",SUM(Year16!M7:$M7)+SUM(Year17!$B7:L7))</f>
      </c>
      <c r="M9" s="34">
        <f>IF(COUNTBLANK($B7:M7)=12,"",SUM(Year17!$B7:M7))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IF(COUNTBLANK(Year16!C8:$M8)+COUNTBLANK($B8:B8)=12,"",SUM(Year16!C8:$M8)+SUM(Year17!$B8:B8))</f>
      </c>
      <c r="C10" s="33">
        <f>IF(COUNTBLANK(Year16!D8:$M8)+COUNTBLANK($B8:C8)=12,"",SUM(Year16!D8:$M8)+SUM(Year17!$B8:C8))</f>
      </c>
      <c r="D10" s="33">
        <f>IF(COUNTBLANK(Year16!E8:$M8)+COUNTBLANK($B8:D8)=12,"",SUM(Year16!E8:$M8)+SUM(Year17!$B8:D8))</f>
      </c>
      <c r="E10" s="33">
        <f>IF(COUNTBLANK(Year16!F8:$M8)+COUNTBLANK($B8:E8)=12,"",SUM(Year16!F8:$M8)+SUM(Year17!$B8:E8))</f>
      </c>
      <c r="F10" s="33">
        <f>IF(COUNTBLANK(Year16!G8:$M8)+COUNTBLANK($B8:F8)=12,"",SUM(Year16!G8:$M8)+SUM(Year17!$B8:F8))</f>
      </c>
      <c r="G10" s="33">
        <f>IF(COUNTBLANK(Year16!H8:$M8)+COUNTBLANK($B8:G8)=12,"",SUM(Year16!H8:$M8)+SUM(Year17!$B8:G8))</f>
      </c>
      <c r="H10" s="33">
        <f>IF(COUNTBLANK(Year16!I8:$M8)+COUNTBLANK($B8:H8)=12,"",SUM(Year16!I8:$M8)+SUM(Year17!$B8:H8))</f>
      </c>
      <c r="I10" s="33">
        <f>IF(COUNTBLANK(Year16!J8:$M8)+COUNTBLANK($B8:I8)=12,"",SUM(Year16!J8:$M8)+SUM(Year17!$B8:I8))</f>
      </c>
      <c r="J10" s="33">
        <f>IF(COUNTBLANK(Year16!K8:$M8)+COUNTBLANK($B8:J8)=12,"",SUM(Year16!K8:$M8)+SUM(Year17!$B8:J8))</f>
      </c>
      <c r="K10" s="33">
        <f>IF(COUNTBLANK(Year16!L8:$M8)+COUNTBLANK($B8:K8)=12,"",SUM(Year16!L8:$M8)+SUM(Year17!$B8:K8))</f>
      </c>
      <c r="L10" s="33">
        <f>IF(COUNTBLANK(Year16!M8:$M8)+COUNTBLANK($B8:L8)=12,"",SUM(Year16!M8:$M8)+SUM(Year17!$B8:L8))</f>
      </c>
      <c r="M10" s="34">
        <f>IF(COUNTBLANK($B8:M8)=12,"",SUM(Year17!$B8:M8))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5"/>
  <sheetViews>
    <sheetView showGridLines="0" zoomScalePageLayoutView="0" workbookViewId="0" topLeftCell="A1">
      <selection activeCell="U15" sqref="U15"/>
    </sheetView>
  </sheetViews>
  <sheetFormatPr defaultColWidth="9.140625" defaultRowHeight="12.75"/>
  <cols>
    <col min="1" max="1" width="27.140625" style="38" customWidth="1"/>
    <col min="2" max="5" width="8.28125" style="38" customWidth="1"/>
    <col min="6" max="6" width="9.7109375" style="38" customWidth="1"/>
    <col min="7" max="7" width="8.28125" style="38" customWidth="1"/>
    <col min="8" max="8" width="9.57421875" style="38" customWidth="1"/>
    <col min="9" max="13" width="8.28125" style="38" customWidth="1"/>
    <col min="14" max="14" width="10.57421875" style="38" customWidth="1"/>
    <col min="15" max="16" width="6.8515625" style="38" customWidth="1"/>
    <col min="17" max="17" width="2.140625" style="38" customWidth="1"/>
    <col min="18" max="18" width="30.140625" style="38" customWidth="1"/>
    <col min="19" max="16384" width="9.140625" style="38" customWidth="1"/>
  </cols>
  <sheetData>
    <row r="1" ht="18.75" customHeight="1"/>
    <row r="2" spans="1:13" ht="18.75" customHeight="1" thickBot="1">
      <c r="A2" s="39" t="s">
        <v>21</v>
      </c>
      <c r="B2" s="77" t="s">
        <v>29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15" customHeight="1" thickBot="1"/>
    <row r="4" spans="1:22" ht="32.25" customHeight="1" thickBot="1">
      <c r="A4" s="1" t="s">
        <v>0</v>
      </c>
      <c r="B4" s="6"/>
      <c r="C4" s="78"/>
      <c r="D4" s="78"/>
      <c r="E4" s="78"/>
      <c r="F4" s="48">
        <v>2009</v>
      </c>
      <c r="G4" s="46" t="s">
        <v>24</v>
      </c>
      <c r="H4" s="47">
        <f>F4+1</f>
        <v>2010</v>
      </c>
      <c r="I4" s="7"/>
      <c r="J4" s="7"/>
      <c r="K4" s="7"/>
      <c r="L4" s="7"/>
      <c r="M4" s="8"/>
      <c r="N4" s="9"/>
      <c r="O4" s="9"/>
      <c r="P4" s="9"/>
      <c r="R4" s="49" t="s">
        <v>26</v>
      </c>
      <c r="S4" s="50"/>
      <c r="T4" s="50"/>
      <c r="U4" s="50"/>
      <c r="V4" s="50"/>
    </row>
    <row r="5" spans="1:22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  <c r="R5" s="50"/>
      <c r="S5" s="50"/>
      <c r="T5" s="50"/>
      <c r="U5" s="50"/>
      <c r="V5" s="50"/>
    </row>
    <row r="6" spans="1:22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  <c r="R6" s="50" t="s">
        <v>27</v>
      </c>
      <c r="S6" s="50"/>
      <c r="T6" s="50"/>
      <c r="U6" s="50"/>
      <c r="V6" s="50"/>
    </row>
    <row r="7" spans="1:22" ht="36" customHeight="1">
      <c r="A7" s="2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/>
      <c r="O7" s="10"/>
      <c r="P7" s="10"/>
      <c r="R7" s="51" t="s">
        <v>28</v>
      </c>
      <c r="S7" s="50"/>
      <c r="T7" s="50"/>
      <c r="U7" s="50"/>
      <c r="V7" s="50"/>
    </row>
    <row r="8" spans="1:22" ht="36" customHeight="1">
      <c r="A8" s="3" t="s">
        <v>22</v>
      </c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  <c r="R8" s="50"/>
      <c r="S8" s="50"/>
      <c r="T8" s="50"/>
      <c r="U8" s="50"/>
      <c r="V8" s="50"/>
    </row>
    <row r="9" spans="1:24" ht="36" customHeight="1">
      <c r="A9" s="3" t="s">
        <v>14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>
        <f>IF(COUNTBLANK(B7:M7)=12,"",SUM(B7:M7))</f>
      </c>
      <c r="N9" s="10"/>
      <c r="O9" s="52"/>
      <c r="P9" s="52"/>
      <c r="Q9" s="53"/>
      <c r="R9" s="53"/>
      <c r="S9" s="53"/>
      <c r="T9" s="53"/>
      <c r="U9" s="53"/>
      <c r="V9" s="53"/>
      <c r="W9" s="53"/>
      <c r="X9" s="53"/>
    </row>
    <row r="10" spans="1:24" ht="36" customHeight="1">
      <c r="A10" s="3" t="s">
        <v>15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>
        <f>IF(COUNTBLANK(B8:M8)=12,"",SUM(B8:M8))</f>
      </c>
      <c r="N10" s="10"/>
      <c r="O10" s="52"/>
      <c r="P10" s="52"/>
      <c r="Q10" s="53"/>
      <c r="R10" s="53"/>
      <c r="S10" s="53"/>
      <c r="T10" s="53"/>
      <c r="U10" s="53"/>
      <c r="V10" s="53"/>
      <c r="W10" s="53"/>
      <c r="X10" s="53"/>
    </row>
    <row r="11" spans="1:24" ht="36" customHeight="1">
      <c r="A11" s="3" t="s">
        <v>16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3">
        <f>IF(ISERROR((M9-M10)/M9),"",(M9-M10)/M9)</f>
      </c>
      <c r="N11" s="11"/>
      <c r="O11" s="54"/>
      <c r="P11" s="54"/>
      <c r="Q11" s="53"/>
      <c r="R11" s="53"/>
      <c r="S11" s="53"/>
      <c r="T11" s="53"/>
      <c r="U11" s="53"/>
      <c r="V11" s="53"/>
      <c r="W11" s="53"/>
      <c r="X11" s="53"/>
    </row>
    <row r="12" spans="1:24" ht="36" customHeight="1" thickBot="1">
      <c r="A12" s="4" t="s">
        <v>23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26">
        <f>IF(ISERROR((M9-M10)/M9),"",IF(M11&lt;98%,"NO","YES"))</f>
      </c>
      <c r="N12" s="12"/>
      <c r="O12" s="55"/>
      <c r="P12" s="55"/>
      <c r="Q12" s="53"/>
      <c r="R12" s="53"/>
      <c r="S12" s="53"/>
      <c r="T12" s="53"/>
      <c r="U12" s="53"/>
      <c r="V12" s="53"/>
      <c r="W12" s="53"/>
      <c r="X12" s="53"/>
    </row>
    <row r="13" spans="15:24" ht="7.5" customHeight="1"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5" customHeight="1">
      <c r="A14" s="5" t="s">
        <v>17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5:24" ht="15" customHeight="1"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>
      <c r="A22" s="38" t="s">
        <v>20</v>
      </c>
    </row>
    <row r="25" ht="12.75">
      <c r="A25" s="38" t="s">
        <v>30</v>
      </c>
    </row>
  </sheetData>
  <sheetProtection selectLockedCells="1"/>
  <mergeCells count="4">
    <mergeCell ref="A16:M17"/>
    <mergeCell ref="A19:M20"/>
    <mergeCell ref="B2:M2"/>
    <mergeCell ref="C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headerFooter alignWithMargins="0">
    <oddHeader>&amp;L&amp;"Arial,Bold Italic"&amp;14Escherichia coli&amp;"Arial,Bold" public health compliance:&amp;"Arial,Regular"&amp;10
&amp;"Arial,Bold"&amp;12Calculation of 12 month 'rolling' annual value&amp;R&amp;G</oddHeader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Year1!F4+1</f>
        <v>2010</v>
      </c>
      <c r="G4" s="7" t="s">
        <v>24</v>
      </c>
      <c r="H4" s="7">
        <f>Year1!H4+1</f>
        <v>2011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IF(COUNTBLANK(Year1!C7:$M7)+COUNTBLANK($B7:B7)=12,"",SUM(Year1!C7:$M7)+SUM(Year2!$B7:B7))</f>
      </c>
      <c r="C9" s="33">
        <f>IF(COUNTBLANK(Year1!D7:$M7)+COUNTBLANK($B7:C7)=12,"",SUM(Year1!D7:$M7)+SUM(Year2!$B7:C7))</f>
      </c>
      <c r="D9" s="33">
        <f>IF(COUNTBLANK(Year1!E7:$M7)+COUNTBLANK($B7:D7)=12,"",SUM(Year1!E7:$M7)+SUM(Year2!$B7:D7))</f>
      </c>
      <c r="E9" s="33">
        <f>IF(COUNTBLANK(Year1!F7:$M7)+COUNTBLANK($B7:E7)=12,"",SUM(Year1!F7:$M7)+SUM(Year2!$B7:E7))</f>
      </c>
      <c r="F9" s="33">
        <f>IF(COUNTBLANK(Year1!G7:$M7)+COUNTBLANK($B7:F7)=12,"",SUM(Year1!G7:$M7)+SUM(Year2!$B7:F7))</f>
      </c>
      <c r="G9" s="33">
        <f>IF(COUNTBLANK(Year1!H7:$M7)+COUNTBLANK($B7:G7)=12,"",SUM(Year1!H7:$M7)+SUM(Year2!$B7:G7))</f>
      </c>
      <c r="H9" s="33">
        <f>IF(COUNTBLANK(Year1!I7:$M7)+COUNTBLANK($B7:H7)=12,"",SUM(Year1!I7:$M7)+SUM(Year2!$B7:H7))</f>
      </c>
      <c r="I9" s="33">
        <f>IF(COUNTBLANK(Year1!J7:$M7)+COUNTBLANK($B7:I7)=12,"",SUM(Year1!J7:$M7)+SUM(Year2!$B7:I7))</f>
      </c>
      <c r="J9" s="33">
        <f>IF(COUNTBLANK(Year1!K7:$M7)+COUNTBLANK($B7:J7)=12,"",SUM(Year1!K7:$M7)+SUM(Year2!$B7:J7))</f>
      </c>
      <c r="K9" s="33">
        <f>IF(COUNTBLANK(Year1!L7:$M7)+COUNTBLANK($B7:K7)=12,"",SUM(Year1!L7:$M7)+SUM(Year2!$B7:K7))</f>
      </c>
      <c r="L9" s="33">
        <f>IF(COUNTBLANK(Year1!M7:$M7)+COUNTBLANK($B7:L7)=12,"",SUM(Year1!M7:$M7)+SUM(Year2!$B7:L7))</f>
      </c>
      <c r="M9" s="34">
        <f>IF(COUNTBLANK($B7:M7)=12,"",SUM(Year2!$B7:M7))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IF(COUNTBLANK(Year1!C8:$M8)+COUNTBLANK($B8:B8)=12,"",SUM(Year1!C8:$M8)+SUM(Year2!$B8:B8))</f>
      </c>
      <c r="C10" s="33">
        <f>IF(COUNTBLANK(Year1!D8:$M8)+COUNTBLANK($B8:C8)=12,"",SUM(Year1!D8:$M8)+SUM(Year2!$B8:C8))</f>
      </c>
      <c r="D10" s="33">
        <f>IF(COUNTBLANK(Year1!E8:$M8)+COUNTBLANK($B8:D8)=12,"",SUM(Year1!E8:$M8)+SUM(Year2!$B8:D8))</f>
      </c>
      <c r="E10" s="33">
        <f>IF(COUNTBLANK(Year1!F8:$M8)+COUNTBLANK($B8:E8)=12,"",SUM(Year1!F8:$M8)+SUM(Year2!$B8:E8))</f>
      </c>
      <c r="F10" s="33">
        <f>IF(COUNTBLANK(Year1!G8:$M8)+COUNTBLANK($B8:F8)=12,"",SUM(Year1!G8:$M8)+SUM(Year2!$B8:F8))</f>
      </c>
      <c r="G10" s="33">
        <f>IF(COUNTBLANK(Year1!H8:$M8)+COUNTBLANK($B8:G8)=12,"",SUM(Year1!H8:$M8)+SUM(Year2!$B8:G8))</f>
      </c>
      <c r="H10" s="33">
        <f>IF(COUNTBLANK(Year1!I8:$M8)+COUNTBLANK($B8:H8)=12,"",SUM(Year1!I8:$M8)+SUM(Year2!$B8:H8))</f>
      </c>
      <c r="I10" s="33">
        <f>IF(COUNTBLANK(Year1!J8:$M8)+COUNTBLANK($B8:I8)=12,"",SUM(Year1!J8:$M8)+SUM(Year2!$B8:I8))</f>
      </c>
      <c r="J10" s="33">
        <f>IF(COUNTBLANK(Year1!K8:$M8)+COUNTBLANK($B8:J8)=12,"",SUM(Year1!K8:$M8)+SUM(Year2!$B8:J8))</f>
      </c>
      <c r="K10" s="33">
        <f>IF(COUNTBLANK(Year1!L8:$M8)+COUNTBLANK($B8:K8)=12,"",SUM(Year1!L8:$M8)+SUM(Year2!$B8:K8))</f>
      </c>
      <c r="L10" s="33">
        <f>IF(COUNTBLANK(Year1!M8:$M8)+COUNTBLANK($B8:L8)=12,"",SUM(Year1!M8:$M8)+SUM(Year2!$B8:L8))</f>
      </c>
      <c r="M10" s="34">
        <f>IF(COUNTBLANK($B8:M8)=12,"",SUM(Year2!$B8:M8))</f>
      </c>
      <c r="N10" s="10"/>
      <c r="O10" s="10"/>
      <c r="P10" s="10"/>
    </row>
    <row r="11" spans="1:16" ht="36" customHeight="1">
      <c r="A11" s="14" t="s">
        <v>16</v>
      </c>
      <c r="B11" s="21">
        <f>IF(ISERROR((B9-B10)/B9),"",(B9-B10)/B9)</f>
      </c>
      <c r="C11" s="22">
        <f aca="true" t="shared" si="0" ref="C11:M11">IF(ISERROR((C9-C10)/C9),"",(C9-C10)/C9)</f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>IF(ISERROR((B9-B10)/B9),"",IF(B11&lt;98%,"NO","YES"))</f>
      </c>
      <c r="C12" s="25">
        <f aca="true" t="shared" si="1" ref="C12:M12">IF(ISERROR((C9-C10)/C9),"",IF(C11&lt;98%,"NO","YES"))</f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>
      <c r="M22" s="42"/>
    </row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Year1!F4+2</f>
        <v>2011</v>
      </c>
      <c r="G4" s="7" t="s">
        <v>24</v>
      </c>
      <c r="H4" s="7">
        <f>Year1!H4+2</f>
        <v>2012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IF(COUNTBLANK(Year2!C7:$M7)+COUNTBLANK($B7:B7)=12,"",SUM(Year2!C7:$M7)+SUM(Year3!$B7:B7))</f>
      </c>
      <c r="C9" s="33">
        <f>IF(COUNTBLANK(Year2!D7:$M7)+COUNTBLANK($B7:C7)=12,"",SUM(Year2!D7:$M7)+SUM(Year3!$B7:C7))</f>
      </c>
      <c r="D9" s="33">
        <f>IF(COUNTBLANK(Year2!E7:$M7)+COUNTBLANK($B7:D7)=12,"",SUM(Year2!E7:$M7)+SUM(Year3!$B7:D7))</f>
      </c>
      <c r="E9" s="33">
        <f>IF(COUNTBLANK(Year2!F7:$M7)+COUNTBLANK($B7:E7)=12,"",SUM(Year2!F7:$M7)+SUM(Year3!$B7:E7))</f>
      </c>
      <c r="F9" s="33">
        <f>IF(COUNTBLANK(Year2!G7:$M7)+COUNTBLANK($B7:F7)=12,"",SUM(Year2!G7:$M7)+SUM(Year3!$B7:F7))</f>
      </c>
      <c r="G9" s="33">
        <f>IF(COUNTBLANK(Year2!H7:$M7)+COUNTBLANK($B7:G7)=12,"",SUM(Year2!H7:$M7)+SUM(Year3!$B7:G7))</f>
      </c>
      <c r="H9" s="33">
        <f>IF(COUNTBLANK(Year2!I7:$M7)+COUNTBLANK($B7:H7)=12,"",SUM(Year2!I7:$M7)+SUM(Year3!$B7:H7))</f>
      </c>
      <c r="I9" s="33">
        <f>IF(COUNTBLANK(Year2!J7:$M7)+COUNTBLANK($B7:I7)=12,"",SUM(Year2!J7:$M7)+SUM(Year3!$B7:I7))</f>
      </c>
      <c r="J9" s="33">
        <f>IF(COUNTBLANK(Year2!K7:$M7)+COUNTBLANK($B7:J7)=12,"",SUM(Year2!K7:$M7)+SUM(Year3!$B7:J7))</f>
      </c>
      <c r="K9" s="33">
        <f>IF(COUNTBLANK(Year2!L7:$M7)+COUNTBLANK($B7:K7)=12,"",SUM(Year2!L7:$M7)+SUM(Year3!$B7:K7))</f>
      </c>
      <c r="L9" s="33">
        <f>IF(COUNTBLANK(Year2!M7:$M7)+COUNTBLANK($B7:L7)=12,"",SUM(Year2!M7:$M7)+SUM(Year3!$B7:L7))</f>
      </c>
      <c r="M9" s="34">
        <f>IF(COUNTBLANK($B7:M7)=12,"",SUM(Year3!$B7:M7))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IF(COUNTBLANK(Year2!C8:$M8)+COUNTBLANK($B8:B8)=12,"",SUM(Year2!C8:$M8)+SUM(Year3!$B8:B8))</f>
      </c>
      <c r="C10" s="33">
        <f>IF(COUNTBLANK(Year2!D8:$M8)+COUNTBLANK($B8:C8)=12,"",SUM(Year2!D8:$M8)+SUM(Year3!$B8:C8))</f>
      </c>
      <c r="D10" s="33">
        <f>IF(COUNTBLANK(Year2!E8:$M8)+COUNTBLANK($B8:D8)=12,"",SUM(Year2!E8:$M8)+SUM(Year3!$B8:D8))</f>
      </c>
      <c r="E10" s="33">
        <f>IF(COUNTBLANK(Year2!F8:$M8)+COUNTBLANK($B8:E8)=12,"",SUM(Year2!F8:$M8)+SUM(Year3!$B8:E8))</f>
      </c>
      <c r="F10" s="33">
        <f>IF(COUNTBLANK(Year2!G8:$M8)+COUNTBLANK($B8:F8)=12,"",SUM(Year2!G8:$M8)+SUM(Year3!$B8:F8))</f>
      </c>
      <c r="G10" s="33">
        <f>IF(COUNTBLANK(Year2!H8:$M8)+COUNTBLANK($B8:G8)=12,"",SUM(Year2!H8:$M8)+SUM(Year3!$B8:G8))</f>
      </c>
      <c r="H10" s="33">
        <f>IF(COUNTBLANK(Year2!I8:$M8)+COUNTBLANK($B8:H8)=12,"",SUM(Year2!I8:$M8)+SUM(Year3!$B8:H8))</f>
      </c>
      <c r="I10" s="33">
        <f>IF(COUNTBLANK(Year2!J8:$M8)+COUNTBLANK($B8:I8)=12,"",SUM(Year2!J8:$M8)+SUM(Year3!$B8:I8))</f>
      </c>
      <c r="J10" s="33">
        <f>IF(COUNTBLANK(Year2!K8:$M8)+COUNTBLANK($B8:J8)=12,"",SUM(Year2!K8:$M8)+SUM(Year3!$B8:J8))</f>
      </c>
      <c r="K10" s="33">
        <f>IF(COUNTBLANK(Year2!L8:$M8)+COUNTBLANK($B8:K8)=12,"",SUM(Year2!L8:$M8)+SUM(Year3!$B8:K8))</f>
      </c>
      <c r="L10" s="33">
        <f>IF(COUNTBLANK(Year2!M8:$M8)+COUNTBLANK($B8:L8)=12,"",SUM(Year2!M8:$M8)+SUM(Year3!$B8:L8))</f>
      </c>
      <c r="M10" s="34">
        <f>IF(COUNTBLANK($B8:M8)=12,"",SUM(Year3!$B8:M8))</f>
      </c>
      <c r="N10" s="10"/>
      <c r="O10" s="10"/>
      <c r="P10" s="10"/>
    </row>
    <row r="11" spans="1:16" ht="36" customHeight="1">
      <c r="A11" s="14" t="s">
        <v>16</v>
      </c>
      <c r="B11" s="21">
        <f>IF(ISERROR((B9-B10)/B9),"",(B9-B10)/B9)</f>
      </c>
      <c r="C11" s="22">
        <f aca="true" t="shared" si="0" ref="C11:L11">IF(ISERROR((C9-C10)/C9),"",(C9-C10)/C9)</f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>IF(ISERROR((M9-M10)/M9),"",(M9-M10)/M9)</f>
      </c>
      <c r="N11" s="11"/>
      <c r="O11" s="11"/>
      <c r="P11" s="11"/>
    </row>
    <row r="12" spans="1:16" ht="36" customHeight="1" thickBot="1">
      <c r="A12" s="44" t="s">
        <v>23</v>
      </c>
      <c r="B12" s="24">
        <f>IF(ISERROR((B9-B10)/B9),"",IF(B11&lt;98%,"NO","YES"))</f>
      </c>
      <c r="C12" s="25">
        <f aca="true" t="shared" si="1" ref="C12:M12">IF(ISERROR((C9-C10)/C9),"",IF(C11&lt;98%,"NO","YES"))</f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>
      <c r="M22" s="42"/>
    </row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Year1!F4+3</f>
        <v>2012</v>
      </c>
      <c r="G4" s="7" t="s">
        <v>24</v>
      </c>
      <c r="H4" s="7">
        <f>Year1!H4+3</f>
        <v>2013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IF(COUNTBLANK(Year3!C7:$M7)+COUNTBLANK($B7:B7)=12,"",SUM(Year3!C7:$M7)+SUM(Year4!$B7:B7))</f>
      </c>
      <c r="C9" s="33">
        <f>IF(COUNTBLANK(Year3!D7:$M7)+COUNTBLANK($B7:C7)=12,"",SUM(Year3!D7:$M7)+SUM(Year4!$B7:C7))</f>
      </c>
      <c r="D9" s="33">
        <f>IF(COUNTBLANK(Year3!E7:$M7)+COUNTBLANK($B7:D7)=12,"",SUM(Year3!E7:$M7)+SUM(Year4!$B7:D7))</f>
      </c>
      <c r="E9" s="33">
        <f>IF(COUNTBLANK(Year3!F7:$M7)+COUNTBLANK($B7:E7)=12,"",SUM(Year3!F7:$M7)+SUM(Year4!$B7:E7))</f>
      </c>
      <c r="F9" s="33">
        <f>IF(COUNTBLANK(Year3!G7:$M7)+COUNTBLANK($B7:F7)=12,"",SUM(Year3!G7:$M7)+SUM(Year4!$B7:F7))</f>
      </c>
      <c r="G9" s="33">
        <f>IF(COUNTBLANK(Year3!H7:$M7)+COUNTBLANK($B7:G7)=12,"",SUM(Year3!H7:$M7)+SUM(Year4!$B7:G7))</f>
      </c>
      <c r="H9" s="33">
        <f>IF(COUNTBLANK(Year3!I7:$M7)+COUNTBLANK($B7:H7)=12,"",SUM(Year3!I7:$M7)+SUM(Year4!$B7:H7))</f>
      </c>
      <c r="I9" s="33">
        <f>IF(COUNTBLANK(Year3!J7:$M7)+COUNTBLANK($B7:I7)=12,"",SUM(Year3!J7:$M7)+SUM(Year4!$B7:I7))</f>
      </c>
      <c r="J9" s="33">
        <f>IF(COUNTBLANK(Year3!K7:$M7)+COUNTBLANK($B7:J7)=12,"",SUM(Year3!K7:$M7)+SUM(Year4!$B7:J7))</f>
      </c>
      <c r="K9" s="33">
        <f>IF(COUNTBLANK(Year3!L7:$M7)+COUNTBLANK($B7:K7)=12,"",SUM(Year3!L7:$M7)+SUM(Year4!$B7:K7))</f>
      </c>
      <c r="L9" s="33">
        <f>IF(COUNTBLANK(Year3!M7:$M7)+COUNTBLANK($B7:L7)=12,"",SUM(Year3!M7:$M7)+SUM(Year4!$B7:L7))</f>
      </c>
      <c r="M9" s="34">
        <f>IF(COUNTBLANK($B7:M7)=12,"",SUM(Year4!$B7:M7))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IF(COUNTBLANK(Year3!C8:$M8)+COUNTBLANK($B8:B8)=12,"",SUM(Year3!C8:$M8)+SUM(Year4!$B8:B8))</f>
      </c>
      <c r="C10" s="33">
        <f>IF(COUNTBLANK(Year3!D8:$M8)+COUNTBLANK($B8:C8)=12,"",SUM(Year3!D8:$M8)+SUM(Year4!$B8:C8))</f>
      </c>
      <c r="D10" s="33">
        <f>IF(COUNTBLANK(Year3!E8:$M8)+COUNTBLANK($B8:D8)=12,"",SUM(Year3!E8:$M8)+SUM(Year4!$B8:D8))</f>
      </c>
      <c r="E10" s="33">
        <f>IF(COUNTBLANK(Year3!F8:$M8)+COUNTBLANK($B8:E8)=12,"",SUM(Year3!F8:$M8)+SUM(Year4!$B8:E8))</f>
      </c>
      <c r="F10" s="33">
        <f>IF(COUNTBLANK(Year3!G8:$M8)+COUNTBLANK($B8:F8)=12,"",SUM(Year3!G8:$M8)+SUM(Year4!$B8:F8))</f>
      </c>
      <c r="G10" s="33">
        <f>IF(COUNTBLANK(Year3!H8:$M8)+COUNTBLANK($B8:G8)=12,"",SUM(Year3!H8:$M8)+SUM(Year4!$B8:G8))</f>
      </c>
      <c r="H10" s="33">
        <f>IF(COUNTBLANK(Year3!I8:$M8)+COUNTBLANK($B8:H8)=12,"",SUM(Year3!I8:$M8)+SUM(Year4!$B8:H8))</f>
      </c>
      <c r="I10" s="33">
        <f>IF(COUNTBLANK(Year3!J8:$M8)+COUNTBLANK($B8:I8)=12,"",SUM(Year3!J8:$M8)+SUM(Year4!$B8:I8))</f>
      </c>
      <c r="J10" s="33">
        <f>IF(COUNTBLANK(Year3!K8:$M8)+COUNTBLANK($B8:J8)=12,"",SUM(Year3!K8:$M8)+SUM(Year4!$B8:J8))</f>
      </c>
      <c r="K10" s="33">
        <f>IF(COUNTBLANK(Year3!L8:$M8)+COUNTBLANK($B8:K8)=12,"",SUM(Year3!L8:$M8)+SUM(Year4!$B8:K8))</f>
      </c>
      <c r="L10" s="33">
        <f>IF(COUNTBLANK(Year3!M8:$M8)+COUNTBLANK($B8:L8)=12,"",SUM(Year3!M8:$M8)+SUM(Year4!$B8:L8))</f>
      </c>
      <c r="M10" s="34">
        <f>IF(COUNTBLANK($B8:M8)=12,"",SUM(Year4!$B8:M8))</f>
      </c>
      <c r="N10" s="10"/>
      <c r="O10" s="10"/>
      <c r="P10" s="10"/>
    </row>
    <row r="11" spans="1:16" ht="36" customHeight="1">
      <c r="A11" s="14" t="s">
        <v>16</v>
      </c>
      <c r="B11" s="21">
        <f>IF(ISERROR((B9-B10)/B9),"",(B9-B10)/B9)</f>
      </c>
      <c r="C11" s="22">
        <f aca="true" t="shared" si="0" ref="C11:M11">IF(ISERROR((C9-C10)/C9),"",(C9-C10)/C9)</f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>IF(ISERROR((B9-B10)/B9),"",IF(B11&lt;98%,"NO","YES"))</f>
      </c>
      <c r="C12" s="25">
        <f aca="true" t="shared" si="1" ref="C12:M12">IF(ISERROR((C9-C10)/C9),"",IF(C11&lt;98%,"NO","YES"))</f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Year1!F4+4</f>
        <v>2013</v>
      </c>
      <c r="G4" s="7" t="s">
        <v>24</v>
      </c>
      <c r="H4" s="7">
        <f>Year1!H4+4</f>
        <v>2014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IF(COUNTBLANK(Year4!C7:$M7)+COUNTBLANK($B7:B7)=12,"",SUM(Year4!C7:$M7)+SUM(Year5!$B7:B7))</f>
      </c>
      <c r="C9" s="33">
        <f>IF(COUNTBLANK(Year4!D7:$M7)+COUNTBLANK($B7:C7)=12,"",SUM(Year4!D7:$M7)+SUM(Year5!$B7:C7))</f>
      </c>
      <c r="D9" s="33">
        <f>IF(COUNTBLANK(Year4!E7:$M7)+COUNTBLANK($B7:D7)=12,"",SUM(Year4!E7:$M7)+SUM(Year5!$B7:D7))</f>
      </c>
      <c r="E9" s="33">
        <f>IF(COUNTBLANK(Year4!F7:$M7)+COUNTBLANK($B7:E7)=12,"",SUM(Year4!F7:$M7)+SUM(Year5!$B7:E7))</f>
      </c>
      <c r="F9" s="33">
        <f>IF(COUNTBLANK(Year4!G7:$M7)+COUNTBLANK($B7:F7)=12,"",SUM(Year4!G7:$M7)+SUM(Year5!$B7:F7))</f>
      </c>
      <c r="G9" s="33">
        <f>IF(COUNTBLANK(Year4!H7:$M7)+COUNTBLANK($B7:G7)=12,"",SUM(Year4!H7:$M7)+SUM(Year5!$B7:G7))</f>
      </c>
      <c r="H9" s="33">
        <f>IF(COUNTBLANK(Year4!I7:$M7)+COUNTBLANK($B7:H7)=12,"",SUM(Year4!I7:$M7)+SUM(Year5!$B7:H7))</f>
      </c>
      <c r="I9" s="33">
        <f>IF(COUNTBLANK(Year4!J7:$M7)+COUNTBLANK($B7:I7)=12,"",SUM(Year4!J7:$M7)+SUM(Year5!$B7:I7))</f>
      </c>
      <c r="J9" s="33">
        <f>IF(COUNTBLANK(Year4!K7:$M7)+COUNTBLANK($B7:J7)=12,"",SUM(Year4!K7:$M7)+SUM(Year5!$B7:J7))</f>
      </c>
      <c r="K9" s="33">
        <f>IF(COUNTBLANK(Year4!L7:$M7)+COUNTBLANK($B7:K7)=12,"",SUM(Year4!L7:$M7)+SUM(Year5!$B7:K7))</f>
      </c>
      <c r="L9" s="33">
        <f>IF(COUNTBLANK(Year4!M7:$M7)+COUNTBLANK($B7:L7)=12,"",SUM(Year4!M7:$M7)+SUM(Year5!$B7:L7))</f>
      </c>
      <c r="M9" s="34">
        <f>IF(COUNTBLANK($B7:M7)=12,"",SUM(Year5!$B7:M7))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IF(COUNTBLANK(Year4!C8:$M8)+COUNTBLANK($B8:B8)=12,"",SUM(Year4!C8:$M8)+SUM(Year5!$B8:B8))</f>
      </c>
      <c r="C10" s="33">
        <f>IF(COUNTBLANK(Year4!D8:$M8)+COUNTBLANK($B8:C8)=12,"",SUM(Year4!D8:$M8)+SUM(Year5!$B8:C8))</f>
      </c>
      <c r="D10" s="33">
        <f>IF(COUNTBLANK(Year4!E8:$M8)+COUNTBLANK($B8:D8)=12,"",SUM(Year4!E8:$M8)+SUM(Year5!$B8:D8))</f>
      </c>
      <c r="E10" s="33">
        <f>IF(COUNTBLANK(Year4!F8:$M8)+COUNTBLANK($B8:E8)=12,"",SUM(Year4!F8:$M8)+SUM(Year5!$B8:E8))</f>
      </c>
      <c r="F10" s="33">
        <f>IF(COUNTBLANK(Year4!G8:$M8)+COUNTBLANK($B8:F8)=12,"",SUM(Year4!G8:$M8)+SUM(Year5!$B8:F8))</f>
      </c>
      <c r="G10" s="33">
        <f>IF(COUNTBLANK(Year4!H8:$M8)+COUNTBLANK($B8:G8)=12,"",SUM(Year4!H8:$M8)+SUM(Year5!$B8:G8))</f>
      </c>
      <c r="H10" s="33">
        <f>IF(COUNTBLANK(Year4!I8:$M8)+COUNTBLANK($B8:H8)=12,"",SUM(Year4!I8:$M8)+SUM(Year5!$B8:H8))</f>
      </c>
      <c r="I10" s="33">
        <f>IF(COUNTBLANK(Year4!J8:$M8)+COUNTBLANK($B8:I8)=12,"",SUM(Year4!J8:$M8)+SUM(Year5!$B8:I8))</f>
      </c>
      <c r="J10" s="33">
        <f>IF(COUNTBLANK(Year4!K8:$M8)+COUNTBLANK($B8:J8)=12,"",SUM(Year4!K8:$M8)+SUM(Year5!$B8:J8))</f>
      </c>
      <c r="K10" s="33">
        <f>IF(COUNTBLANK(Year4!L8:$M8)+COUNTBLANK($B8:K8)=12,"",SUM(Year4!L8:$M8)+SUM(Year5!$B8:K8))</f>
      </c>
      <c r="L10" s="33">
        <f>IF(COUNTBLANK(Year4!M8:$M8)+COUNTBLANK($B8:L8)=12,"",SUM(Year4!M8:$M8)+SUM(Year5!$B8:L8))</f>
      </c>
      <c r="M10" s="34">
        <f>IF(COUNTBLANK($B8:M8)=12,"",SUM(Year5!$B8:M8))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Year1!F4+5</f>
        <v>2014</v>
      </c>
      <c r="G4" s="7" t="s">
        <v>24</v>
      </c>
      <c r="H4" s="7">
        <f>Year1!H4+5</f>
        <v>2015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IF(COUNTBLANK(Year5!C7:$M7)+COUNTBLANK($B7:B7)=12,"",SUM(Year5!C7:$M7)+SUM(Year6!$B7:B7))</f>
      </c>
      <c r="C9" s="33">
        <f>IF(COUNTBLANK(Year5!D7:$M7)+COUNTBLANK($B7:C7)=12,"",SUM(Year5!D7:$M7)+SUM(Year6!$B7:C7))</f>
      </c>
      <c r="D9" s="33">
        <f>IF(COUNTBLANK(Year5!E7:$M7)+COUNTBLANK($B7:D7)=12,"",SUM(Year5!E7:$M7)+SUM(Year6!$B7:D7))</f>
      </c>
      <c r="E9" s="33">
        <f>IF(COUNTBLANK(Year5!F7:$M7)+COUNTBLANK($B7:E7)=12,"",SUM(Year5!F7:$M7)+SUM(Year6!$B7:E7))</f>
      </c>
      <c r="F9" s="33">
        <f>IF(COUNTBLANK(Year5!G7:$M7)+COUNTBLANK($B7:F7)=12,"",SUM(Year5!G7:$M7)+SUM(Year6!$B7:F7))</f>
      </c>
      <c r="G9" s="33">
        <f>IF(COUNTBLANK(Year5!H7:$M7)+COUNTBLANK($B7:G7)=12,"",SUM(Year5!H7:$M7)+SUM(Year6!$B7:G7))</f>
      </c>
      <c r="H9" s="33">
        <f>IF(COUNTBLANK(Year5!I7:$M7)+COUNTBLANK($B7:H7)=12,"",SUM(Year5!I7:$M7)+SUM(Year6!$B7:H7))</f>
      </c>
      <c r="I9" s="33">
        <f>IF(COUNTBLANK(Year5!J7:$M7)+COUNTBLANK($B7:I7)=12,"",SUM(Year5!J7:$M7)+SUM(Year6!$B7:I7))</f>
      </c>
      <c r="J9" s="33">
        <f>IF(COUNTBLANK(Year5!K7:$M7)+COUNTBLANK($B7:J7)=12,"",SUM(Year5!K7:$M7)+SUM(Year6!$B7:J7))</f>
      </c>
      <c r="K9" s="33">
        <f>IF(COUNTBLANK(Year5!L7:$M7)+COUNTBLANK($B7:K7)=12,"",SUM(Year5!L7:$M7)+SUM(Year6!$B7:K7))</f>
      </c>
      <c r="L9" s="33">
        <f>IF(COUNTBLANK(Year5!M7:$M7)+COUNTBLANK($B7:L7)=12,"",SUM(Year5!M7:$M7)+SUM(Year6!$B7:L7))</f>
      </c>
      <c r="M9" s="34">
        <f>IF(COUNTBLANK($B7:M7)=12,"",SUM(Year6!$B7:M7))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IF(COUNTBLANK(Year5!C8:$M8)+COUNTBLANK($B8:B8)=12,"",SUM(Year5!C8:$M8)+SUM(Year6!$B8:B8))</f>
      </c>
      <c r="C10" s="33">
        <f>IF(COUNTBLANK(Year5!D8:$M8)+COUNTBLANK($B8:C8)=12,"",SUM(Year5!D8:$M8)+SUM(Year6!$B8:C8))</f>
      </c>
      <c r="D10" s="33">
        <f>IF(COUNTBLANK(Year5!E8:$M8)+COUNTBLANK($B8:D8)=12,"",SUM(Year5!E8:$M8)+SUM(Year6!$B8:D8))</f>
      </c>
      <c r="E10" s="33">
        <f>IF(COUNTBLANK(Year5!F8:$M8)+COUNTBLANK($B8:E8)=12,"",SUM(Year5!F8:$M8)+SUM(Year6!$B8:E8))</f>
      </c>
      <c r="F10" s="33">
        <f>IF(COUNTBLANK(Year5!G8:$M8)+COUNTBLANK($B8:F8)=12,"",SUM(Year5!G8:$M8)+SUM(Year6!$B8:F8))</f>
      </c>
      <c r="G10" s="33">
        <f>IF(COUNTBLANK(Year5!H8:$M8)+COUNTBLANK($B8:G8)=12,"",SUM(Year5!H8:$M8)+SUM(Year6!$B8:G8))</f>
      </c>
      <c r="H10" s="33">
        <f>IF(COUNTBLANK(Year5!I8:$M8)+COUNTBLANK($B8:H8)=12,"",SUM(Year5!I8:$M8)+SUM(Year6!$B8:H8))</f>
      </c>
      <c r="I10" s="33">
        <f>IF(COUNTBLANK(Year5!J8:$M8)+COUNTBLANK($B8:I8)=12,"",SUM(Year5!J8:$M8)+SUM(Year6!$B8:I8))</f>
      </c>
      <c r="J10" s="33">
        <f>IF(COUNTBLANK(Year5!K8:$M8)+COUNTBLANK($B8:J8)=12,"",SUM(Year5!K8:$M8)+SUM(Year6!$B8:J8))</f>
      </c>
      <c r="K10" s="33">
        <f>IF(COUNTBLANK(Year5!L8:$M8)+COUNTBLANK($B8:K8)=12,"",SUM(Year5!L8:$M8)+SUM(Year6!$B8:K8))</f>
      </c>
      <c r="L10" s="33">
        <f>IF(COUNTBLANK(Year5!M8:$M8)+COUNTBLANK($B8:L8)=12,"",SUM(Year5!M8:$M8)+SUM(Year6!$B8:L8))</f>
      </c>
      <c r="M10" s="34">
        <f>IF(COUNTBLANK($B8:M8)=12,"",SUM(Year6!$B8:M8))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Year1!F4+6</f>
        <v>2015</v>
      </c>
      <c r="G4" s="7" t="s">
        <v>24</v>
      </c>
      <c r="H4" s="7">
        <f>Year1!H4+6</f>
        <v>2016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IF(COUNTBLANK(Year6!C7:$M7)+COUNTBLANK($B7:B7)=12,"",SUM(Year6!C7:$M7)+SUM(Year7!$B7:B7))</f>
      </c>
      <c r="C9" s="33">
        <f>IF(COUNTBLANK(Year6!D7:$M7)+COUNTBLANK($B7:C7)=12,"",SUM(Year6!D7:$M7)+SUM(Year7!$B7:C7))</f>
      </c>
      <c r="D9" s="33">
        <f>IF(COUNTBLANK(Year6!E7:$M7)+COUNTBLANK($B7:D7)=12,"",SUM(Year6!E7:$M7)+SUM(Year7!$B7:D7))</f>
      </c>
      <c r="E9" s="33">
        <f>IF(COUNTBLANK(Year6!F7:$M7)+COUNTBLANK($B7:E7)=12,"",SUM(Year6!F7:$M7)+SUM(Year7!$B7:E7))</f>
      </c>
      <c r="F9" s="33">
        <f>IF(COUNTBLANK(Year6!G7:$M7)+COUNTBLANK($B7:F7)=12,"",SUM(Year6!G7:$M7)+SUM(Year7!$B7:F7))</f>
      </c>
      <c r="G9" s="33">
        <f>IF(COUNTBLANK(Year6!H7:$M7)+COUNTBLANK($B7:G7)=12,"",SUM(Year6!H7:$M7)+SUM(Year7!$B7:G7))</f>
      </c>
      <c r="H9" s="33">
        <f>IF(COUNTBLANK(Year6!I7:$M7)+COUNTBLANK($B7:H7)=12,"",SUM(Year6!I7:$M7)+SUM(Year7!$B7:H7))</f>
      </c>
      <c r="I9" s="33">
        <f>IF(COUNTBLANK(Year6!J7:$M7)+COUNTBLANK($B7:I7)=12,"",SUM(Year6!J7:$M7)+SUM(Year7!$B7:I7))</f>
      </c>
      <c r="J9" s="33">
        <f>IF(COUNTBLANK(Year6!K7:$M7)+COUNTBLANK($B7:J7)=12,"",SUM(Year6!K7:$M7)+SUM(Year7!$B7:J7))</f>
      </c>
      <c r="K9" s="33">
        <f>IF(COUNTBLANK(Year6!L7:$M7)+COUNTBLANK($B7:K7)=12,"",SUM(Year6!L7:$M7)+SUM(Year7!$B7:K7))</f>
      </c>
      <c r="L9" s="33">
        <f>IF(COUNTBLANK(Year6!M7:$M7)+COUNTBLANK($B7:L7)=12,"",SUM(Year6!M7:$M7)+SUM(Year7!$B7:L7))</f>
      </c>
      <c r="M9" s="34">
        <f>IF(COUNTBLANK($B7:M7)=12,"",SUM(Year7!$B7:M7))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IF(COUNTBLANK(Year6!C8:$M8)+COUNTBLANK($B8:B8)=12,"",SUM(Year6!C8:$M8)+SUM(Year7!$B8:B8))</f>
      </c>
      <c r="C10" s="33">
        <f>IF(COUNTBLANK(Year6!D8:$M8)+COUNTBLANK($B8:C8)=12,"",SUM(Year6!D8:$M8)+SUM(Year7!$B8:C8))</f>
      </c>
      <c r="D10" s="33">
        <f>IF(COUNTBLANK(Year6!E8:$M8)+COUNTBLANK($B8:D8)=12,"",SUM(Year6!E8:$M8)+SUM(Year7!$B8:D8))</f>
      </c>
      <c r="E10" s="33">
        <f>IF(COUNTBLANK(Year6!F8:$M8)+COUNTBLANK($B8:E8)=12,"",SUM(Year6!F8:$M8)+SUM(Year7!$B8:E8))</f>
      </c>
      <c r="F10" s="33">
        <f>IF(COUNTBLANK(Year6!G8:$M8)+COUNTBLANK($B8:F8)=12,"",SUM(Year6!G8:$M8)+SUM(Year7!$B8:F8))</f>
      </c>
      <c r="G10" s="33">
        <f>IF(COUNTBLANK(Year6!H8:$M8)+COUNTBLANK($B8:G8)=12,"",SUM(Year6!H8:$M8)+SUM(Year7!$B8:G8))</f>
      </c>
      <c r="H10" s="33">
        <f>IF(COUNTBLANK(Year6!I8:$M8)+COUNTBLANK($B8:H8)=12,"",SUM(Year6!I8:$M8)+SUM(Year7!$B8:H8))</f>
      </c>
      <c r="I10" s="33">
        <f>IF(COUNTBLANK(Year6!J8:$M8)+COUNTBLANK($B8:I8)=12,"",SUM(Year6!J8:$M8)+SUM(Year7!$B8:I8))</f>
      </c>
      <c r="J10" s="33">
        <f>IF(COUNTBLANK(Year6!K8:$M8)+COUNTBLANK($B8:J8)=12,"",SUM(Year6!K8:$M8)+SUM(Year7!$B8:J8))</f>
      </c>
      <c r="K10" s="33">
        <f>IF(COUNTBLANK(Year6!L8:$M8)+COUNTBLANK($B8:K8)=12,"",SUM(Year6!L8:$M8)+SUM(Year7!$B8:K8))</f>
      </c>
      <c r="L10" s="33">
        <f>IF(COUNTBLANK(Year6!M8:$M8)+COUNTBLANK($B8:L8)=12,"",SUM(Year6!M8:$M8)+SUM(Year7!$B8:L8))</f>
      </c>
      <c r="M10" s="34">
        <f>IF(COUNTBLANK($B8:M8)=12,"",SUM(Year7!$B8:M8))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7.140625" style="38" customWidth="1"/>
    <col min="2" max="13" width="8.28125" style="38" customWidth="1"/>
    <col min="14" max="16" width="6.8515625" style="38" customWidth="1"/>
    <col min="17" max="17" width="2.140625" style="38" customWidth="1"/>
    <col min="18" max="16384" width="9.140625" style="38" customWidth="1"/>
  </cols>
  <sheetData>
    <row r="1" ht="18.75" customHeight="1"/>
    <row r="2" spans="1:13" ht="18.75" customHeight="1" thickBot="1">
      <c r="A2" s="39" t="s">
        <v>21</v>
      </c>
      <c r="B2" s="81" t="str">
        <f>Year1!B2</f>
        <v>Water Scheme Name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>
        <f>Year1!F4+7</f>
        <v>2016</v>
      </c>
      <c r="G4" s="7" t="s">
        <v>24</v>
      </c>
      <c r="H4" s="7">
        <f>Year1!H4+7</f>
        <v>2017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25</v>
      </c>
      <c r="N6" s="9"/>
      <c r="O6" s="9"/>
      <c r="P6" s="9"/>
    </row>
    <row r="7" spans="1:16" ht="36" customHeight="1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14" t="s">
        <v>22</v>
      </c>
      <c r="B8" s="4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14</v>
      </c>
      <c r="B9" s="35">
        <f>IF(COUNTBLANK(Year7!C7:$M7)+COUNTBLANK($B7:B7)=12,"",SUM(Year7!C7:$M7)+SUM(Year8!$B7:B7))</f>
      </c>
      <c r="C9" s="33">
        <f>IF(COUNTBLANK(Year7!D7:$M7)+COUNTBLANK($B7:C7)=12,"",SUM(Year7!D7:$M7)+SUM(Year8!$B7:C7))</f>
      </c>
      <c r="D9" s="33">
        <f>IF(COUNTBLANK(Year7!E7:$M7)+COUNTBLANK($B7:D7)=12,"",SUM(Year7!E7:$M7)+SUM(Year8!$B7:D7))</f>
      </c>
      <c r="E9" s="33">
        <f>IF(COUNTBLANK(Year7!F7:$M7)+COUNTBLANK($B7:E7)=12,"",SUM(Year7!F7:$M7)+SUM(Year8!$B7:E7))</f>
      </c>
      <c r="F9" s="33">
        <f>IF(COUNTBLANK(Year7!G7:$M7)+COUNTBLANK($B7:F7)=12,"",SUM(Year7!G7:$M7)+SUM(Year8!$B7:F7))</f>
      </c>
      <c r="G9" s="33">
        <f>IF(COUNTBLANK(Year7!H7:$M7)+COUNTBLANK($B7:G7)=12,"",SUM(Year7!H7:$M7)+SUM(Year8!$B7:G7))</f>
      </c>
      <c r="H9" s="33">
        <f>IF(COUNTBLANK(Year7!I7:$M7)+COUNTBLANK($B7:H7)=12,"",SUM(Year7!I7:$M7)+SUM(Year8!$B7:H7))</f>
      </c>
      <c r="I9" s="33">
        <f>IF(COUNTBLANK(Year7!J7:$M7)+COUNTBLANK($B7:I7)=12,"",SUM(Year7!J7:$M7)+SUM(Year8!$B7:I7))</f>
      </c>
      <c r="J9" s="33">
        <f>IF(COUNTBLANK(Year7!K7:$M7)+COUNTBLANK($B7:J7)=12,"",SUM(Year7!K7:$M7)+SUM(Year8!$B7:J7))</f>
      </c>
      <c r="K9" s="33">
        <f>IF(COUNTBLANK(Year7!L7:$M7)+COUNTBLANK($B7:K7)=12,"",SUM(Year7!L7:$M7)+SUM(Year8!$B7:K7))</f>
      </c>
      <c r="L9" s="33">
        <f>IF(COUNTBLANK(Year7!M7:$M7)+COUNTBLANK($B7:L7)=12,"",SUM(Year7!M7:$M7)+SUM(Year8!$B7:L7))</f>
      </c>
      <c r="M9" s="34">
        <f>IF(COUNTBLANK($B7:M7)=12,"",SUM(Year8!$B7:M7))</f>
      </c>
      <c r="N9" s="10"/>
      <c r="O9" s="10"/>
      <c r="P9" s="10"/>
    </row>
    <row r="10" spans="1:16" ht="36" customHeight="1">
      <c r="A10" s="14" t="s">
        <v>15</v>
      </c>
      <c r="B10" s="35">
        <f>IF(COUNTBLANK(Year7!C8:$M8)+COUNTBLANK($B8:B8)=12,"",SUM(Year7!C8:$M8)+SUM(Year8!$B8:B8))</f>
      </c>
      <c r="C10" s="33">
        <f>IF(COUNTBLANK(Year7!D8:$M8)+COUNTBLANK($B8:C8)=12,"",SUM(Year7!D8:$M8)+SUM(Year8!$B8:C8))</f>
      </c>
      <c r="D10" s="33">
        <f>IF(COUNTBLANK(Year7!E8:$M8)+COUNTBLANK($B8:D8)=12,"",SUM(Year7!E8:$M8)+SUM(Year8!$B8:D8))</f>
      </c>
      <c r="E10" s="33">
        <f>IF(COUNTBLANK(Year7!F8:$M8)+COUNTBLANK($B8:E8)=12,"",SUM(Year7!F8:$M8)+SUM(Year8!$B8:E8))</f>
      </c>
      <c r="F10" s="33">
        <f>IF(COUNTBLANK(Year7!G8:$M8)+COUNTBLANK($B8:F8)=12,"",SUM(Year7!G8:$M8)+SUM(Year8!$B8:F8))</f>
      </c>
      <c r="G10" s="33">
        <f>IF(COUNTBLANK(Year7!H8:$M8)+COUNTBLANK($B8:G8)=12,"",SUM(Year7!H8:$M8)+SUM(Year8!$B8:G8))</f>
      </c>
      <c r="H10" s="33">
        <f>IF(COUNTBLANK(Year7!I8:$M8)+COUNTBLANK($B8:H8)=12,"",SUM(Year7!I8:$M8)+SUM(Year8!$B8:H8))</f>
      </c>
      <c r="I10" s="33">
        <f>IF(COUNTBLANK(Year7!J8:$M8)+COUNTBLANK($B8:I8)=12,"",SUM(Year7!J8:$M8)+SUM(Year8!$B8:I8))</f>
      </c>
      <c r="J10" s="33">
        <f>IF(COUNTBLANK(Year7!K8:$M8)+COUNTBLANK($B8:J8)=12,"",SUM(Year7!K8:$M8)+SUM(Year8!$B8:J8))</f>
      </c>
      <c r="K10" s="33">
        <f>IF(COUNTBLANK(Year7!L8:$M8)+COUNTBLANK($B8:K8)=12,"",SUM(Year7!L8:$M8)+SUM(Year8!$B8:K8))</f>
      </c>
      <c r="L10" s="33">
        <f>IF(COUNTBLANK(Year7!M8:$M8)+COUNTBLANK($B8:L8)=12,"",SUM(Year7!M8:$M8)+SUM(Year8!$B8:L8))</f>
      </c>
      <c r="M10" s="34">
        <f>IF(COUNTBLANK($B8:M8)=12,"",SUM(Year8!$B8:M8))</f>
      </c>
      <c r="N10" s="10"/>
      <c r="O10" s="10"/>
      <c r="P10" s="10"/>
    </row>
    <row r="11" spans="1:16" ht="36" customHeight="1">
      <c r="A11" s="14" t="s">
        <v>16</v>
      </c>
      <c r="B11" s="21">
        <f aca="true" t="shared" si="0" ref="B11:M11">IF(ISERROR((B9-B10)/B9),"",(B9-B10)/B9)</f>
      </c>
      <c r="C11" s="22">
        <f t="shared" si="0"/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4" t="s">
        <v>23</v>
      </c>
      <c r="B12" s="24">
        <f aca="true" t="shared" si="1" ref="B12:M12">IF(ISERROR((B9-B10)/B9),"",IF(B11&lt;98%,"NO","YES"))</f>
      </c>
      <c r="C12" s="25">
        <f t="shared" si="1"/>
      </c>
      <c r="D12" s="25">
        <f t="shared" si="1"/>
      </c>
      <c r="E12" s="25">
        <f t="shared" si="1"/>
      </c>
      <c r="F12" s="25">
        <f t="shared" si="1"/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17</v>
      </c>
    </row>
    <row r="15" ht="15" customHeight="1"/>
    <row r="16" spans="1:13" ht="1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" customHeight="1"/>
    <row r="19" spans="1:13" ht="1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ht="15" customHeight="1"/>
    <row r="22" ht="15" customHeight="1"/>
  </sheetData>
  <sheetProtection sheet="1" objects="1" scenarios="1" selectLockedCells="1"/>
  <mergeCells count="3">
    <mergeCell ref="B2:M2"/>
    <mergeCell ref="A16:M17"/>
    <mergeCell ref="A19:M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reporting E coli calculation tool</dc:title>
  <dc:subject>Quarterly reporting E coli calculation tool</dc:subject>
  <dc:creator>Queensland Department of Energy and Water Supply</dc:creator>
  <cp:keywords>explanatory notes; drinking water service provider; drinking water quality: quarterly report; instructions; notification form; monitoring results</cp:keywords>
  <dc:description/>
  <cp:lastModifiedBy>ESTEBAN Raquel</cp:lastModifiedBy>
  <cp:lastPrinted>2009-06-24T23:16:26Z</cp:lastPrinted>
  <dcterms:created xsi:type="dcterms:W3CDTF">2009-04-17T05:17:47Z</dcterms:created>
  <dcterms:modified xsi:type="dcterms:W3CDTF">2018-08-06T04:28:17Z</dcterms:modified>
  <cp:category>Excel tool for calculating E Coli reports quarterly</cp:category>
  <cp:version/>
  <cp:contentType/>
  <cp:contentStatus/>
</cp:coreProperties>
</file>